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00" firstSheet="1" activeTab="1"/>
  </bookViews>
  <sheets>
    <sheet name="Sheet17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/>
  <calcPr fullCalcOnLoad="1"/>
</workbook>
</file>

<file path=xl/sharedStrings.xml><?xml version="1.0" encoding="utf-8"?>
<sst xmlns="http://schemas.openxmlformats.org/spreadsheetml/2006/main" count="199" uniqueCount="109">
  <si>
    <t>Row1</t>
  </si>
  <si>
    <t>Row2</t>
  </si>
  <si>
    <t>Row3</t>
  </si>
  <si>
    <t>Row4</t>
  </si>
  <si>
    <t>Row5</t>
  </si>
  <si>
    <t>Row6</t>
  </si>
  <si>
    <t>Row7</t>
  </si>
  <si>
    <t>Row8</t>
  </si>
  <si>
    <t>Row9</t>
  </si>
  <si>
    <t>Row10</t>
  </si>
  <si>
    <t>Row11</t>
  </si>
  <si>
    <t>Row12</t>
  </si>
  <si>
    <t>Row13</t>
  </si>
  <si>
    <t>Row14</t>
  </si>
  <si>
    <t>Row15</t>
  </si>
  <si>
    <t>Row16</t>
  </si>
  <si>
    <t>Row17</t>
  </si>
  <si>
    <t>Row18</t>
  </si>
  <si>
    <t>Row19</t>
  </si>
  <si>
    <t>Row20</t>
  </si>
  <si>
    <t>Row21</t>
  </si>
  <si>
    <t>Row22</t>
  </si>
  <si>
    <t>Row23</t>
  </si>
  <si>
    <t>Row24</t>
  </si>
  <si>
    <t>Row25</t>
  </si>
  <si>
    <t>Row26</t>
  </si>
  <si>
    <t>Confidence Level(95.000%)</t>
  </si>
  <si>
    <t xml:space="preserve"> </t>
  </si>
  <si>
    <t>Exam 1</t>
  </si>
  <si>
    <t>Exam 2</t>
  </si>
  <si>
    <t>Exam 3</t>
  </si>
  <si>
    <t>Lgl.Rsch</t>
  </si>
  <si>
    <t>Web</t>
  </si>
  <si>
    <t>Total</t>
  </si>
  <si>
    <t>%</t>
  </si>
  <si>
    <t>Letter</t>
  </si>
  <si>
    <t>score</t>
  </si>
  <si>
    <t>Grade</t>
  </si>
  <si>
    <t>Score</t>
  </si>
  <si>
    <t>Raw</t>
  </si>
  <si>
    <t>(of 30)</t>
  </si>
  <si>
    <t>Scaled</t>
  </si>
  <si>
    <t>Base</t>
  </si>
  <si>
    <t>Point</t>
  </si>
  <si>
    <t>Paper</t>
  </si>
  <si>
    <t>(of 50)</t>
  </si>
  <si>
    <t>Review</t>
  </si>
  <si>
    <t>(of 1000)</t>
  </si>
  <si>
    <t>Peer</t>
  </si>
  <si>
    <t>Firacts</t>
  </si>
  <si>
    <t>&amp; Prep</t>
  </si>
  <si>
    <t xml:space="preserve">Student ID </t>
  </si>
  <si>
    <t>(of 100)</t>
  </si>
  <si>
    <t xml:space="preserve">Final  </t>
  </si>
  <si>
    <t xml:space="preserve">Initial </t>
  </si>
  <si>
    <t>Writing</t>
  </si>
  <si>
    <t>Ass't</t>
  </si>
  <si>
    <t>(of 20)</t>
  </si>
  <si>
    <t xml:space="preserve">HW </t>
  </si>
  <si>
    <t xml:space="preserve">bonus </t>
  </si>
  <si>
    <t>Second</t>
  </si>
  <si>
    <t>LRP</t>
  </si>
  <si>
    <t>First</t>
  </si>
  <si>
    <t>[Total scaled to max 3% of grade]</t>
  </si>
  <si>
    <t>(of 25)</t>
  </si>
  <si>
    <t>(of 25 )</t>
  </si>
  <si>
    <t>Means-&gt;</t>
  </si>
  <si>
    <t>SDs-&gt;</t>
  </si>
  <si>
    <t>"At Will"</t>
  </si>
  <si>
    <t>(of 300</t>
  </si>
  <si>
    <t xml:space="preserve">Fact </t>
  </si>
  <si>
    <t>Situation</t>
  </si>
  <si>
    <t>Partic.</t>
  </si>
  <si>
    <t>[Scaled to</t>
  </si>
  <si>
    <t>Final Grades</t>
  </si>
  <si>
    <t>(of 5)</t>
  </si>
  <si>
    <t>F-Cab</t>
  </si>
  <si>
    <t>[of 5]</t>
  </si>
  <si>
    <t xml:space="preserve">   </t>
  </si>
  <si>
    <t>`</t>
  </si>
  <si>
    <t>(max 100)</t>
  </si>
  <si>
    <t>Article</t>
  </si>
  <si>
    <t>based</t>
  </si>
  <si>
    <t>x-credit</t>
  </si>
  <si>
    <t>M-D</t>
  </si>
  <si>
    <t>[of 1000]</t>
  </si>
  <si>
    <t>[of 100]</t>
  </si>
  <si>
    <t xml:space="preserve">max 30% </t>
  </si>
  <si>
    <t>of grade]</t>
  </si>
  <si>
    <t>P. W'hse</t>
  </si>
  <si>
    <t>[of 15]</t>
  </si>
  <si>
    <t>TWA</t>
  </si>
  <si>
    <t>(of 50]</t>
  </si>
  <si>
    <t>Vinson</t>
  </si>
  <si>
    <t xml:space="preserve">Harassment </t>
  </si>
  <si>
    <t>Role Play</t>
  </si>
  <si>
    <t>[of 10]</t>
  </si>
  <si>
    <t>(max 200)</t>
  </si>
  <si>
    <t>A</t>
  </si>
  <si>
    <t>A-</t>
  </si>
  <si>
    <t>B+</t>
  </si>
  <si>
    <t>A+</t>
  </si>
  <si>
    <t xml:space="preserve">B </t>
  </si>
  <si>
    <t>B</t>
  </si>
  <si>
    <t>C+</t>
  </si>
  <si>
    <t xml:space="preserve">C </t>
  </si>
  <si>
    <t>D+</t>
  </si>
  <si>
    <t>B-</t>
  </si>
  <si>
    <t>WU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</si>
</sst>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000"/>
    <numFmt numFmtId="167" formatCode="0.000"/>
    <numFmt numFmtId="168" formatCode="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\,\ yyyy"/>
    <numFmt numFmtId="174" formatCode="[$-409]h:mm:ss\ AM/PM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u val="single"/>
      <sz val="6.4"/>
      <color indexed="12"/>
      <name val="Arial"/>
      <family val="2"/>
    </font>
    <font>
      <u val="single"/>
      <sz val="6.4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" fontId="0" fillId="0" borderId="0" xfId="0" applyNumberFormat="1" applyAlignment="1">
      <alignment/>
    </xf>
    <xf numFmtId="16" fontId="0" fillId="0" borderId="0" xfId="0" applyNumberFormat="1" applyAlignment="1">
      <alignment horizontal="center"/>
    </xf>
    <xf numFmtId="16" fontId="0" fillId="0" borderId="0" xfId="0" applyNumberFormat="1" applyAlignment="1">
      <alignment/>
    </xf>
    <xf numFmtId="16" fontId="0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43" fillId="0" borderId="12" xfId="0" applyFont="1" applyBorder="1" applyAlignment="1">
      <alignment wrapText="1"/>
    </xf>
    <xf numFmtId="2" fontId="1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ill="1" applyBorder="1" applyAlignment="1">
      <alignment horizontal="right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"/>
  <sheetViews>
    <sheetView zoomScalePageLayoutView="0" workbookViewId="0" topLeftCell="A9">
      <selection activeCell="A1" sqref="A1:AZ3"/>
    </sheetView>
  </sheetViews>
  <sheetFormatPr defaultColWidth="9.140625" defaultRowHeight="12.75"/>
  <sheetData>
    <row r="1" spans="1:52" ht="12.75">
      <c r="A1" s="8" t="s">
        <v>0</v>
      </c>
      <c r="B1" s="8"/>
      <c r="C1" s="8" t="s">
        <v>1</v>
      </c>
      <c r="D1" s="8"/>
      <c r="E1" s="8" t="s">
        <v>2</v>
      </c>
      <c r="F1" s="8"/>
      <c r="G1" s="8" t="s">
        <v>3</v>
      </c>
      <c r="H1" s="8"/>
      <c r="I1" s="8" t="s">
        <v>4</v>
      </c>
      <c r="J1" s="8"/>
      <c r="K1" s="8" t="s">
        <v>5</v>
      </c>
      <c r="L1" s="8"/>
      <c r="M1" s="8" t="s">
        <v>6</v>
      </c>
      <c r="N1" s="8"/>
      <c r="O1" s="8" t="s">
        <v>7</v>
      </c>
      <c r="P1" s="8"/>
      <c r="Q1" s="8" t="s">
        <v>8</v>
      </c>
      <c r="R1" s="8"/>
      <c r="S1" s="8" t="s">
        <v>9</v>
      </c>
      <c r="T1" s="8"/>
      <c r="U1" s="8" t="s">
        <v>10</v>
      </c>
      <c r="V1" s="8"/>
      <c r="W1" s="8" t="s">
        <v>11</v>
      </c>
      <c r="X1" s="8"/>
      <c r="Y1" s="8" t="s">
        <v>12</v>
      </c>
      <c r="Z1" s="8"/>
      <c r="AA1" s="8" t="s">
        <v>13</v>
      </c>
      <c r="AB1" s="8"/>
      <c r="AC1" s="8" t="s">
        <v>14</v>
      </c>
      <c r="AD1" s="8"/>
      <c r="AE1" s="8" t="s">
        <v>15</v>
      </c>
      <c r="AF1" s="8"/>
      <c r="AG1" s="8" t="s">
        <v>16</v>
      </c>
      <c r="AH1" s="8"/>
      <c r="AI1" s="8" t="s">
        <v>17</v>
      </c>
      <c r="AJ1" s="8"/>
      <c r="AK1" s="8" t="s">
        <v>18</v>
      </c>
      <c r="AL1" s="8"/>
      <c r="AM1" s="8" t="s">
        <v>19</v>
      </c>
      <c r="AN1" s="8"/>
      <c r="AO1" s="8" t="s">
        <v>20</v>
      </c>
      <c r="AP1" s="8"/>
      <c r="AQ1" s="8" t="s">
        <v>21</v>
      </c>
      <c r="AR1" s="8"/>
      <c r="AS1" s="8" t="s">
        <v>22</v>
      </c>
      <c r="AT1" s="8"/>
      <c r="AU1" s="8" t="s">
        <v>23</v>
      </c>
      <c r="AV1" s="8"/>
      <c r="AW1" s="8" t="s">
        <v>24</v>
      </c>
      <c r="AX1" s="8"/>
      <c r="AY1" s="8" t="s">
        <v>25</v>
      </c>
      <c r="AZ1" s="8"/>
    </row>
    <row r="2" spans="1:52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52" ht="13.5" thickBot="1">
      <c r="A3" s="7" t="s">
        <v>26</v>
      </c>
      <c r="B3" s="7" t="e">
        <v>#DIV/0!</v>
      </c>
      <c r="C3" s="7" t="s">
        <v>26</v>
      </c>
      <c r="D3" s="7" t="e">
        <v>#DIV/0!</v>
      </c>
      <c r="E3" s="7" t="s">
        <v>26</v>
      </c>
      <c r="F3" s="7" t="e">
        <v>#DIV/0!</v>
      </c>
      <c r="G3" s="7" t="s">
        <v>26</v>
      </c>
      <c r="H3" s="7" t="e">
        <v>#DIV/0!</v>
      </c>
      <c r="I3" s="7" t="s">
        <v>26</v>
      </c>
      <c r="J3" s="7" t="e">
        <v>#DIV/0!</v>
      </c>
      <c r="K3" s="7" t="s">
        <v>26</v>
      </c>
      <c r="L3" s="7" t="e">
        <v>#DIV/0!</v>
      </c>
      <c r="M3" s="7" t="s">
        <v>26</v>
      </c>
      <c r="N3" s="7" t="e">
        <v>#DIV/0!</v>
      </c>
      <c r="O3" s="7" t="s">
        <v>26</v>
      </c>
      <c r="P3" s="7" t="e">
        <v>#DIV/0!</v>
      </c>
      <c r="Q3" s="7" t="s">
        <v>26</v>
      </c>
      <c r="R3" s="7" t="e">
        <v>#DIV/0!</v>
      </c>
      <c r="S3" s="7" t="s">
        <v>26</v>
      </c>
      <c r="T3" s="7" t="e">
        <v>#DIV/0!</v>
      </c>
      <c r="U3" s="7" t="s">
        <v>26</v>
      </c>
      <c r="V3" s="7" t="e">
        <v>#DIV/0!</v>
      </c>
      <c r="W3" s="7" t="s">
        <v>26</v>
      </c>
      <c r="X3" s="7" t="e">
        <v>#DIV/0!</v>
      </c>
      <c r="Y3" s="7" t="s">
        <v>26</v>
      </c>
      <c r="Z3" s="7" t="e">
        <v>#DIV/0!</v>
      </c>
      <c r="AA3" s="7" t="s">
        <v>26</v>
      </c>
      <c r="AB3" s="7" t="e">
        <v>#DIV/0!</v>
      </c>
      <c r="AC3" s="7" t="s">
        <v>26</v>
      </c>
      <c r="AD3" s="7" t="e">
        <v>#DIV/0!</v>
      </c>
      <c r="AE3" s="7" t="s">
        <v>26</v>
      </c>
      <c r="AF3" s="7" t="e">
        <v>#DIV/0!</v>
      </c>
      <c r="AG3" s="7" t="s">
        <v>26</v>
      </c>
      <c r="AH3" s="7" t="e">
        <v>#DIV/0!</v>
      </c>
      <c r="AI3" s="7" t="s">
        <v>26</v>
      </c>
      <c r="AJ3" s="7" t="e">
        <v>#DIV/0!</v>
      </c>
      <c r="AK3" s="7" t="s">
        <v>26</v>
      </c>
      <c r="AL3" s="7" t="e">
        <v>#DIV/0!</v>
      </c>
      <c r="AM3" s="7" t="s">
        <v>26</v>
      </c>
      <c r="AN3" s="7" t="e">
        <v>#DIV/0!</v>
      </c>
      <c r="AO3" s="7" t="s">
        <v>26</v>
      </c>
      <c r="AP3" s="7" t="e">
        <v>#DIV/0!</v>
      </c>
      <c r="AQ3" s="7" t="s">
        <v>26</v>
      </c>
      <c r="AR3" s="7" t="e">
        <v>#DIV/0!</v>
      </c>
      <c r="AS3" s="7" t="s">
        <v>26</v>
      </c>
      <c r="AT3" s="7" t="e">
        <v>#DIV/0!</v>
      </c>
      <c r="AU3" s="7" t="s">
        <v>26</v>
      </c>
      <c r="AV3" s="7" t="e">
        <v>#DIV/0!</v>
      </c>
      <c r="AW3" s="7" t="s">
        <v>26</v>
      </c>
      <c r="AX3" s="7" t="e">
        <v>#DIV/0!</v>
      </c>
      <c r="AY3" s="7" t="s">
        <v>26</v>
      </c>
      <c r="AZ3" s="7" t="e">
        <v>#DIV/0!</v>
      </c>
    </row>
  </sheetData>
  <sheetProtection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5"/>
  <sheetViews>
    <sheetView tabSelected="1" zoomScale="93" zoomScaleNormal="93" zoomScalePageLayoutView="0" workbookViewId="0" topLeftCell="A1">
      <selection activeCell="R11" sqref="R11"/>
    </sheetView>
  </sheetViews>
  <sheetFormatPr defaultColWidth="9.140625" defaultRowHeight="12.75"/>
  <cols>
    <col min="1" max="1" width="9.140625" style="4" customWidth="1"/>
    <col min="2" max="2" width="7.7109375" style="21" customWidth="1"/>
    <col min="3" max="3" width="9.00390625" style="21" customWidth="1"/>
    <col min="4" max="4" width="8.421875" style="21" customWidth="1"/>
    <col min="5" max="6" width="10.140625" style="0" customWidth="1"/>
    <col min="7" max="8" width="10.421875" style="0" customWidth="1"/>
    <col min="9" max="9" width="7.8515625" style="21" customWidth="1"/>
    <col min="10" max="10" width="9.7109375" style="0" customWidth="1"/>
    <col min="11" max="11" width="9.00390625" style="4" customWidth="1"/>
    <col min="12" max="12" width="9.8515625" style="4" customWidth="1"/>
    <col min="13" max="13" width="8.8515625" style="21" customWidth="1"/>
    <col min="14" max="14" width="9.421875" style="4" customWidth="1"/>
    <col min="15" max="15" width="9.00390625" style="4" customWidth="1"/>
    <col min="16" max="16" width="10.00390625" style="21" customWidth="1"/>
    <col min="17" max="17" width="10.140625" style="27" customWidth="1"/>
    <col min="18" max="18" width="10.00390625" style="4" customWidth="1"/>
    <col min="19" max="19" width="12.7109375" style="4" customWidth="1"/>
    <col min="20" max="20" width="12.140625" style="3" customWidth="1"/>
    <col min="21" max="21" width="7.00390625" style="3" customWidth="1"/>
    <col min="22" max="22" width="7.8515625" style="12" customWidth="1"/>
    <col min="23" max="23" width="2.57421875" style="1" customWidth="1"/>
    <col min="24" max="25" width="6.57421875" style="4" customWidth="1"/>
    <col min="26" max="28" width="9.57421875" style="4" customWidth="1"/>
    <col min="29" max="29" width="3.8515625" style="0" customWidth="1"/>
    <col min="30" max="30" width="8.8515625" style="0" customWidth="1"/>
    <col min="31" max="33" width="10.8515625" style="21" customWidth="1"/>
    <col min="34" max="34" width="10.8515625" style="4" customWidth="1"/>
    <col min="35" max="35" width="6.57421875" style="4" customWidth="1"/>
    <col min="36" max="36" width="7.140625" style="0" customWidth="1"/>
    <col min="37" max="37" width="7.8515625" style="0" customWidth="1"/>
    <col min="38" max="38" width="6.7109375" style="0" customWidth="1"/>
    <col min="39" max="39" width="7.28125" style="0" customWidth="1"/>
    <col min="40" max="40" width="7.57421875" style="0" customWidth="1"/>
    <col min="41" max="41" width="7.7109375" style="0" customWidth="1"/>
    <col min="42" max="42" width="10.421875" style="0" customWidth="1"/>
    <col min="43" max="43" width="11.140625" style="0" customWidth="1"/>
    <col min="44" max="44" width="10.57421875" style="0" customWidth="1"/>
    <col min="45" max="46" width="11.00390625" style="0" customWidth="1"/>
    <col min="47" max="47" width="9.57421875" style="0" customWidth="1"/>
    <col min="201" max="201" width="4.8515625" style="0" customWidth="1"/>
  </cols>
  <sheetData>
    <row r="1" spans="1:33" ht="12.75">
      <c r="A1" s="5"/>
      <c r="B1" s="22"/>
      <c r="C1" s="18"/>
      <c r="D1" s="18"/>
      <c r="H1" t="s">
        <v>78</v>
      </c>
      <c r="L1" s="24" t="s">
        <v>27</v>
      </c>
      <c r="AE1" s="26"/>
      <c r="AF1" s="26"/>
      <c r="AG1" s="26"/>
    </row>
    <row r="2" spans="9:21" ht="12.75">
      <c r="I2" s="18"/>
      <c r="M2" s="18"/>
      <c r="N2" s="11"/>
      <c r="O2" s="17"/>
      <c r="P2" s="38"/>
      <c r="Q2" s="28"/>
      <c r="T2" s="23"/>
      <c r="U2" s="37" t="s">
        <v>74</v>
      </c>
    </row>
    <row r="3" spans="2:43" ht="12.75">
      <c r="B3" s="21" t="s">
        <v>39</v>
      </c>
      <c r="C3" s="16" t="s">
        <v>41</v>
      </c>
      <c r="D3" s="10" t="s">
        <v>39</v>
      </c>
      <c r="E3" s="12" t="s">
        <v>41</v>
      </c>
      <c r="F3" s="10" t="s">
        <v>39</v>
      </c>
      <c r="G3" s="12" t="s">
        <v>41</v>
      </c>
      <c r="H3" s="12" t="s">
        <v>54</v>
      </c>
      <c r="I3" s="18"/>
      <c r="J3" s="12" t="s">
        <v>61</v>
      </c>
      <c r="K3" s="15"/>
      <c r="M3" s="15" t="s">
        <v>62</v>
      </c>
      <c r="N3" s="15" t="s">
        <v>60</v>
      </c>
      <c r="O3" s="11"/>
      <c r="P3" s="15" t="s">
        <v>42</v>
      </c>
      <c r="Q3" s="29" t="s">
        <v>58</v>
      </c>
      <c r="W3" s="12"/>
      <c r="X3" s="4" t="s">
        <v>63</v>
      </c>
      <c r="AF3" s="16"/>
      <c r="AG3" s="16"/>
      <c r="AK3" s="10"/>
      <c r="AN3" s="1"/>
      <c r="AP3" s="1"/>
      <c r="AQ3" s="1"/>
    </row>
    <row r="4" spans="2:43" ht="12.75">
      <c r="B4" s="21" t="s">
        <v>38</v>
      </c>
      <c r="C4" s="16" t="s">
        <v>38</v>
      </c>
      <c r="D4" s="10" t="s">
        <v>38</v>
      </c>
      <c r="E4" s="12" t="s">
        <v>38</v>
      </c>
      <c r="F4" s="10" t="s">
        <v>38</v>
      </c>
      <c r="G4" s="12" t="s">
        <v>38</v>
      </c>
      <c r="H4" s="12" t="s">
        <v>55</v>
      </c>
      <c r="J4" s="12" t="s">
        <v>54</v>
      </c>
      <c r="K4" s="20" t="s">
        <v>39</v>
      </c>
      <c r="L4" s="15" t="s">
        <v>41</v>
      </c>
      <c r="M4" s="15" t="s">
        <v>61</v>
      </c>
      <c r="N4" s="15" t="s">
        <v>61</v>
      </c>
      <c r="P4" s="15" t="s">
        <v>43</v>
      </c>
      <c r="Q4" s="30" t="s">
        <v>59</v>
      </c>
      <c r="R4" s="10" t="s">
        <v>81</v>
      </c>
      <c r="S4" s="10"/>
      <c r="T4" s="29" t="s">
        <v>53</v>
      </c>
      <c r="U4" s="29" t="s">
        <v>53</v>
      </c>
      <c r="X4" s="10"/>
      <c r="Y4" s="10"/>
      <c r="Z4" s="10"/>
      <c r="AA4" s="10"/>
      <c r="AB4" s="10"/>
      <c r="AC4" s="1"/>
      <c r="AG4" s="29"/>
      <c r="AH4" s="29"/>
      <c r="AK4" s="10"/>
      <c r="AN4" s="1"/>
      <c r="AP4" s="1"/>
      <c r="AQ4" s="1"/>
    </row>
    <row r="5" spans="1:43" ht="12.75">
      <c r="A5" s="10" t="s">
        <v>51</v>
      </c>
      <c r="B5" s="21" t="s">
        <v>28</v>
      </c>
      <c r="C5" s="16" t="s">
        <v>28</v>
      </c>
      <c r="D5" s="10" t="s">
        <v>29</v>
      </c>
      <c r="E5" s="12" t="s">
        <v>29</v>
      </c>
      <c r="F5" s="10" t="s">
        <v>30</v>
      </c>
      <c r="G5" s="12" t="s">
        <v>30</v>
      </c>
      <c r="H5" s="12" t="s">
        <v>56</v>
      </c>
      <c r="I5" s="15" t="s">
        <v>32</v>
      </c>
      <c r="J5" s="12" t="s">
        <v>70</v>
      </c>
      <c r="K5" s="20" t="s">
        <v>31</v>
      </c>
      <c r="L5" s="15" t="s">
        <v>31</v>
      </c>
      <c r="M5" s="15" t="s">
        <v>48</v>
      </c>
      <c r="N5" s="19" t="s">
        <v>48</v>
      </c>
      <c r="O5" s="15" t="s">
        <v>72</v>
      </c>
      <c r="P5" s="15" t="s">
        <v>33</v>
      </c>
      <c r="Q5" s="30" t="s">
        <v>73</v>
      </c>
      <c r="R5" s="10" t="s">
        <v>82</v>
      </c>
      <c r="S5" s="10"/>
      <c r="T5" s="29" t="s">
        <v>43</v>
      </c>
      <c r="U5" s="29" t="s">
        <v>34</v>
      </c>
      <c r="V5" s="12" t="s">
        <v>35</v>
      </c>
      <c r="X5" s="10"/>
      <c r="Y5" s="10"/>
      <c r="Z5" s="10"/>
      <c r="AA5" s="10"/>
      <c r="AB5" s="10"/>
      <c r="AC5" s="1"/>
      <c r="AE5" s="10"/>
      <c r="AF5" s="10"/>
      <c r="AG5" s="1"/>
      <c r="AH5" s="1"/>
      <c r="AI5" s="31"/>
      <c r="AJ5" s="34"/>
      <c r="AK5" s="32"/>
      <c r="AL5" s="33"/>
      <c r="AM5" s="33"/>
      <c r="AN5" s="32"/>
      <c r="AO5" s="33"/>
      <c r="AP5" s="1"/>
      <c r="AQ5" s="1"/>
    </row>
    <row r="6" spans="1:43" ht="12.75">
      <c r="A6" s="10"/>
      <c r="D6" s="20"/>
      <c r="H6" s="12" t="s">
        <v>68</v>
      </c>
      <c r="I6" s="15" t="s">
        <v>49</v>
      </c>
      <c r="J6" s="12" t="s">
        <v>71</v>
      </c>
      <c r="K6" s="20" t="s">
        <v>44</v>
      </c>
      <c r="L6" s="15" t="s">
        <v>44</v>
      </c>
      <c r="M6" s="15" t="s">
        <v>46</v>
      </c>
      <c r="N6" s="24" t="s">
        <v>46</v>
      </c>
      <c r="O6" s="15" t="s">
        <v>50</v>
      </c>
      <c r="P6" s="10"/>
      <c r="Q6" s="44" t="s">
        <v>87</v>
      </c>
      <c r="R6" s="10" t="s">
        <v>83</v>
      </c>
      <c r="S6" s="10" t="s">
        <v>94</v>
      </c>
      <c r="T6" s="29" t="s">
        <v>36</v>
      </c>
      <c r="U6" s="29" t="s">
        <v>36</v>
      </c>
      <c r="V6" s="12" t="s">
        <v>37</v>
      </c>
      <c r="AC6" s="41"/>
      <c r="AE6" s="10"/>
      <c r="AF6" s="10"/>
      <c r="AG6" s="1"/>
      <c r="AH6" s="1"/>
      <c r="AI6" s="10"/>
      <c r="AJ6" s="1"/>
      <c r="AK6" s="10"/>
      <c r="AP6" s="12"/>
      <c r="AQ6" s="1"/>
    </row>
    <row r="7" spans="1:43" ht="12.75">
      <c r="A7" s="14"/>
      <c r="B7" s="18" t="s">
        <v>65</v>
      </c>
      <c r="C7" s="25" t="s">
        <v>80</v>
      </c>
      <c r="D7" s="20" t="s">
        <v>64</v>
      </c>
      <c r="E7" s="2" t="s">
        <v>52</v>
      </c>
      <c r="F7" s="42" t="s">
        <v>92</v>
      </c>
      <c r="G7" s="9" t="s">
        <v>97</v>
      </c>
      <c r="H7" s="9" t="s">
        <v>45</v>
      </c>
      <c r="I7" s="15" t="s">
        <v>45</v>
      </c>
      <c r="J7" s="9" t="s">
        <v>45</v>
      </c>
      <c r="K7" s="17" t="s">
        <v>52</v>
      </c>
      <c r="L7" s="24" t="s">
        <v>69</v>
      </c>
      <c r="M7" s="25" t="s">
        <v>40</v>
      </c>
      <c r="N7" s="19" t="s">
        <v>57</v>
      </c>
      <c r="O7" s="19" t="s">
        <v>52</v>
      </c>
      <c r="P7" s="19" t="s">
        <v>47</v>
      </c>
      <c r="Q7" s="1" t="s">
        <v>88</v>
      </c>
      <c r="R7" s="15" t="s">
        <v>90</v>
      </c>
      <c r="S7" s="10" t="s">
        <v>95</v>
      </c>
      <c r="T7" s="29" t="s">
        <v>85</v>
      </c>
      <c r="U7" s="37" t="s">
        <v>86</v>
      </c>
      <c r="W7" s="9"/>
      <c r="X7" s="10" t="s">
        <v>76</v>
      </c>
      <c r="Y7" s="10" t="s">
        <v>84</v>
      </c>
      <c r="Z7" s="10" t="s">
        <v>89</v>
      </c>
      <c r="AA7" s="10" t="s">
        <v>93</v>
      </c>
      <c r="AB7" s="10" t="s">
        <v>91</v>
      </c>
      <c r="AC7" s="41"/>
      <c r="AE7" s="20"/>
      <c r="AF7" s="10"/>
      <c r="AG7" s="1"/>
      <c r="AH7" s="1"/>
      <c r="AK7" s="19"/>
      <c r="AP7" s="1"/>
      <c r="AQ7" s="1"/>
    </row>
    <row r="8" spans="1:43" s="23" customFormat="1" ht="12.75">
      <c r="A8" s="15" t="s">
        <v>66</v>
      </c>
      <c r="B8" s="35">
        <f aca="true" t="shared" si="0" ref="B8:U8">AVERAGE(B11:B45)</f>
        <v>23.885714285714286</v>
      </c>
      <c r="C8" s="35">
        <f t="shared" si="0"/>
        <v>95.54285714285714</v>
      </c>
      <c r="D8" s="35">
        <f t="shared" si="0"/>
        <v>21.941176470588236</v>
      </c>
      <c r="E8" s="35">
        <f t="shared" si="0"/>
        <v>85.25714285714285</v>
      </c>
      <c r="F8" s="35">
        <f t="shared" si="0"/>
        <v>41.4</v>
      </c>
      <c r="G8" s="35">
        <f t="shared" si="0"/>
        <v>195.71428571428572</v>
      </c>
      <c r="H8" s="35">
        <f t="shared" si="0"/>
        <v>40.142857142857146</v>
      </c>
      <c r="I8" s="35">
        <f t="shared" si="0"/>
        <v>42.5</v>
      </c>
      <c r="J8" s="35">
        <f t="shared" si="0"/>
        <v>39.696969696969695</v>
      </c>
      <c r="K8" s="35">
        <f t="shared" si="0"/>
        <v>82.70588235294117</v>
      </c>
      <c r="L8" s="35">
        <f t="shared" si="0"/>
        <v>241.02857142857144</v>
      </c>
      <c r="M8" s="35">
        <f t="shared" si="0"/>
        <v>28.529411764705884</v>
      </c>
      <c r="N8" s="35">
        <f t="shared" si="0"/>
        <v>19.852941176470587</v>
      </c>
      <c r="O8" s="35">
        <f t="shared" si="0"/>
        <v>80.29411764705883</v>
      </c>
      <c r="P8" s="35">
        <f t="shared" si="0"/>
        <v>858.9714285714285</v>
      </c>
      <c r="Q8" s="46">
        <f t="shared" si="0"/>
        <v>9.737142857142857</v>
      </c>
      <c r="R8" s="35">
        <f t="shared" si="0"/>
        <v>10</v>
      </c>
      <c r="S8" s="15" t="s">
        <v>96</v>
      </c>
      <c r="T8" s="35">
        <f t="shared" si="0"/>
        <v>876.1371428571431</v>
      </c>
      <c r="U8" s="35">
        <f t="shared" si="0"/>
        <v>87.61371428571431</v>
      </c>
      <c r="V8" s="12"/>
      <c r="W8" s="12"/>
      <c r="X8" s="15" t="s">
        <v>75</v>
      </c>
      <c r="Y8" s="15" t="s">
        <v>77</v>
      </c>
      <c r="Z8" s="15" t="s">
        <v>75</v>
      </c>
      <c r="AA8" s="15" t="s">
        <v>75</v>
      </c>
      <c r="AB8" s="15" t="s">
        <v>75</v>
      </c>
      <c r="AC8" s="15"/>
      <c r="AE8" s="15"/>
      <c r="AF8" s="15"/>
      <c r="AG8" s="15"/>
      <c r="AH8" s="15" t="s">
        <v>79</v>
      </c>
      <c r="AI8" s="15"/>
      <c r="AK8" s="13"/>
      <c r="AM8" s="13"/>
      <c r="AP8" s="12"/>
      <c r="AQ8" s="12"/>
    </row>
    <row r="9" spans="1:43" s="23" customFormat="1" ht="12.75">
      <c r="A9" s="15" t="s">
        <v>67</v>
      </c>
      <c r="B9" s="35">
        <f aca="true" t="shared" si="1" ref="B9:U9">STDEV(B11:B45)</f>
        <v>2.152582970614172</v>
      </c>
      <c r="C9" s="35">
        <f t="shared" si="1"/>
        <v>8.610331882456688</v>
      </c>
      <c r="D9" s="35">
        <f t="shared" si="1"/>
        <v>3.0840859995731194</v>
      </c>
      <c r="E9" s="35">
        <f t="shared" si="1"/>
        <v>19.177718163263833</v>
      </c>
      <c r="F9" s="35">
        <f t="shared" si="1"/>
        <v>4.271657620120022</v>
      </c>
      <c r="G9" s="35">
        <f t="shared" si="1"/>
        <v>15.864446799964709</v>
      </c>
      <c r="H9" s="35">
        <f t="shared" si="1"/>
        <v>3.059631438231608</v>
      </c>
      <c r="I9" s="35">
        <f t="shared" si="1"/>
        <v>11.21634751658949</v>
      </c>
      <c r="J9" s="35">
        <f t="shared" si="1"/>
        <v>11.298464631546315</v>
      </c>
      <c r="K9" s="35">
        <f t="shared" si="1"/>
        <v>11.571986581407913</v>
      </c>
      <c r="L9" s="35">
        <f t="shared" si="1"/>
        <v>54.11723967694678</v>
      </c>
      <c r="M9" s="35">
        <f t="shared" si="1"/>
        <v>2.8944596409676744</v>
      </c>
      <c r="N9" s="35">
        <f t="shared" si="1"/>
        <v>0.857492925712548</v>
      </c>
      <c r="O9" s="35">
        <f t="shared" si="1"/>
        <v>9.272080645728382</v>
      </c>
      <c r="P9" s="35">
        <f t="shared" si="1"/>
        <v>101.97533892024684</v>
      </c>
      <c r="Q9" s="35">
        <f t="shared" si="1"/>
        <v>8.29227442418848</v>
      </c>
      <c r="R9" s="35">
        <f t="shared" si="1"/>
        <v>2.9277002188455996</v>
      </c>
      <c r="S9" s="13"/>
      <c r="T9" s="35">
        <f t="shared" si="1"/>
        <v>107.38074941318536</v>
      </c>
      <c r="U9" s="35">
        <f t="shared" si="1"/>
        <v>10.738074941318583</v>
      </c>
      <c r="V9" s="12"/>
      <c r="W9" s="12"/>
      <c r="X9" s="13"/>
      <c r="Y9" s="13"/>
      <c r="Z9" s="13"/>
      <c r="AA9" s="13"/>
      <c r="AB9" s="13"/>
      <c r="AE9" s="16"/>
      <c r="AF9" s="16"/>
      <c r="AG9" s="16"/>
      <c r="AH9" s="13"/>
      <c r="AI9" s="13"/>
      <c r="AK9" s="13"/>
      <c r="AL9" s="37"/>
      <c r="AP9" s="37"/>
      <c r="AQ9" s="12"/>
    </row>
    <row r="10" spans="1:43" s="23" customFormat="1" ht="12.75">
      <c r="A10" s="15"/>
      <c r="B10" s="35"/>
      <c r="C10" s="35"/>
      <c r="D10" s="35"/>
      <c r="E10" s="35"/>
      <c r="F10" s="35"/>
      <c r="G10" s="35"/>
      <c r="H10" s="35"/>
      <c r="I10" s="35"/>
      <c r="J10" s="35"/>
      <c r="K10" s="16"/>
      <c r="L10" s="35"/>
      <c r="M10" s="35"/>
      <c r="N10" s="35"/>
      <c r="O10" s="35"/>
      <c r="P10" s="40"/>
      <c r="Q10" s="36"/>
      <c r="R10" s="13"/>
      <c r="S10" s="13"/>
      <c r="T10" s="35"/>
      <c r="U10" s="35"/>
      <c r="V10" s="12"/>
      <c r="W10" s="12"/>
      <c r="X10" s="13"/>
      <c r="Y10" s="13"/>
      <c r="Z10" s="13"/>
      <c r="AA10" s="13"/>
      <c r="AB10" s="13"/>
      <c r="AE10" s="16"/>
      <c r="AF10" s="16"/>
      <c r="AG10" s="16"/>
      <c r="AH10" s="13"/>
      <c r="AI10" s="13"/>
      <c r="AK10" s="13"/>
      <c r="AL10" s="37"/>
      <c r="AP10" s="37"/>
      <c r="AQ10" s="12"/>
    </row>
    <row r="11" spans="1:38" ht="13.5">
      <c r="A11" s="39">
        <v>9836034</v>
      </c>
      <c r="B11" s="21">
        <v>25</v>
      </c>
      <c r="C11" s="21">
        <f>B11*4</f>
        <v>100</v>
      </c>
      <c r="D11" s="21">
        <v>25</v>
      </c>
      <c r="E11">
        <f>D11*4</f>
        <v>100</v>
      </c>
      <c r="F11" s="43">
        <v>43</v>
      </c>
      <c r="G11">
        <v>200</v>
      </c>
      <c r="H11">
        <v>47</v>
      </c>
      <c r="I11" s="21">
        <v>50</v>
      </c>
      <c r="J11">
        <v>40</v>
      </c>
      <c r="K11" s="4">
        <v>96</v>
      </c>
      <c r="L11" s="4">
        <f>K11*3</f>
        <v>288</v>
      </c>
      <c r="M11" s="21">
        <v>30</v>
      </c>
      <c r="N11" s="4">
        <v>20</v>
      </c>
      <c r="O11" s="4">
        <v>93</v>
      </c>
      <c r="P11" s="3">
        <f>SUM(C11:O11)-D11-F11-K11</f>
        <v>968</v>
      </c>
      <c r="Q11" s="45">
        <f>SUM(X11:AB11)*30/25</f>
        <v>22.8</v>
      </c>
      <c r="S11" s="4">
        <v>10</v>
      </c>
      <c r="T11" s="3">
        <f>SUM(P11:S11)</f>
        <v>1000.8</v>
      </c>
      <c r="U11" s="3">
        <f>T11/10</f>
        <v>100.08</v>
      </c>
      <c r="V11" s="12" t="s">
        <v>101</v>
      </c>
      <c r="X11" s="4">
        <v>4</v>
      </c>
      <c r="Z11" s="4">
        <v>5</v>
      </c>
      <c r="AA11" s="4">
        <v>5</v>
      </c>
      <c r="AB11" s="4">
        <v>5</v>
      </c>
      <c r="AL11" s="3"/>
    </row>
    <row r="12" spans="1:38" ht="13.5">
      <c r="A12" s="39">
        <v>7105735</v>
      </c>
      <c r="B12" s="21">
        <v>25</v>
      </c>
      <c r="C12" s="21">
        <f aca="true" t="shared" si="2" ref="C12:C55">B12*4</f>
        <v>100</v>
      </c>
      <c r="D12" s="21">
        <v>20</v>
      </c>
      <c r="E12">
        <f aca="true" t="shared" si="3" ref="E12:E55">D12*4</f>
        <v>80</v>
      </c>
      <c r="F12" s="43">
        <v>41</v>
      </c>
      <c r="G12">
        <v>200</v>
      </c>
      <c r="H12">
        <v>42</v>
      </c>
      <c r="I12" s="21">
        <v>35</v>
      </c>
      <c r="J12">
        <v>35</v>
      </c>
      <c r="K12" s="4">
        <v>87</v>
      </c>
      <c r="L12" s="4">
        <f aca="true" t="shared" si="4" ref="L12:L55">K12*3</f>
        <v>261</v>
      </c>
      <c r="M12" s="21">
        <v>30</v>
      </c>
      <c r="N12" s="4">
        <v>20</v>
      </c>
      <c r="O12" s="4">
        <v>76</v>
      </c>
      <c r="P12" s="3">
        <f aca="true" t="shared" si="5" ref="P12:P55">SUM(C12:O12)-D12-F12-K12</f>
        <v>879</v>
      </c>
      <c r="Q12" s="45">
        <f aca="true" t="shared" si="6" ref="Q12:Q55">SUM(X12:AB12)*30/25</f>
        <v>3.6</v>
      </c>
      <c r="T12" s="3">
        <f aca="true" t="shared" si="7" ref="T12:T55">SUM(P12:S12)</f>
        <v>882.6</v>
      </c>
      <c r="U12" s="3">
        <f aca="true" t="shared" si="8" ref="U12:U55">T12/10</f>
        <v>88.26</v>
      </c>
      <c r="V12" s="12" t="s">
        <v>100</v>
      </c>
      <c r="Y12" s="4">
        <v>3</v>
      </c>
      <c r="AL12" s="3"/>
    </row>
    <row r="13" spans="1:26" ht="13.5">
      <c r="A13" s="39">
        <v>10616450</v>
      </c>
      <c r="B13" s="21">
        <v>25</v>
      </c>
      <c r="C13" s="21">
        <f t="shared" si="2"/>
        <v>100</v>
      </c>
      <c r="D13" s="21">
        <v>25</v>
      </c>
      <c r="E13">
        <f t="shared" si="3"/>
        <v>100</v>
      </c>
      <c r="F13" s="43">
        <v>43</v>
      </c>
      <c r="G13">
        <v>200</v>
      </c>
      <c r="H13">
        <v>39</v>
      </c>
      <c r="I13" s="21">
        <v>50</v>
      </c>
      <c r="J13">
        <v>27</v>
      </c>
      <c r="K13" s="4">
        <v>83</v>
      </c>
      <c r="L13" s="4">
        <f t="shared" si="4"/>
        <v>249</v>
      </c>
      <c r="M13" s="21">
        <v>25</v>
      </c>
      <c r="N13" s="4">
        <v>20</v>
      </c>
      <c r="O13" s="4">
        <v>84</v>
      </c>
      <c r="P13" s="3">
        <f t="shared" si="5"/>
        <v>894</v>
      </c>
      <c r="Q13" s="45">
        <f t="shared" si="6"/>
        <v>10.8</v>
      </c>
      <c r="T13" s="3">
        <f t="shared" si="7"/>
        <v>904.8</v>
      </c>
      <c r="U13" s="3">
        <f t="shared" si="8"/>
        <v>90.47999999999999</v>
      </c>
      <c r="V13" s="12" t="s">
        <v>99</v>
      </c>
      <c r="Y13" s="4">
        <v>4</v>
      </c>
      <c r="Z13" s="4">
        <v>5</v>
      </c>
    </row>
    <row r="14" spans="1:28" ht="13.5">
      <c r="A14" s="39">
        <v>9418084</v>
      </c>
      <c r="B14" s="21">
        <v>24</v>
      </c>
      <c r="C14" s="21">
        <f t="shared" si="2"/>
        <v>96</v>
      </c>
      <c r="D14" s="21">
        <v>22</v>
      </c>
      <c r="E14">
        <f t="shared" si="3"/>
        <v>88</v>
      </c>
      <c r="F14" s="43">
        <v>43</v>
      </c>
      <c r="G14">
        <v>200</v>
      </c>
      <c r="H14">
        <v>43</v>
      </c>
      <c r="I14" s="21">
        <v>50</v>
      </c>
      <c r="J14">
        <v>43</v>
      </c>
      <c r="K14" s="4">
        <v>83</v>
      </c>
      <c r="L14" s="4">
        <f t="shared" si="4"/>
        <v>249</v>
      </c>
      <c r="M14" s="21">
        <v>30</v>
      </c>
      <c r="N14" s="4">
        <v>20</v>
      </c>
      <c r="O14" s="4">
        <v>72</v>
      </c>
      <c r="P14" s="3">
        <f t="shared" si="5"/>
        <v>891</v>
      </c>
      <c r="Q14" s="45">
        <f t="shared" si="6"/>
        <v>4.8</v>
      </c>
      <c r="R14" s="4">
        <v>8</v>
      </c>
      <c r="T14" s="3">
        <f t="shared" si="7"/>
        <v>903.8</v>
      </c>
      <c r="U14" s="3">
        <f t="shared" si="8"/>
        <v>90.38</v>
      </c>
      <c r="V14" s="12" t="s">
        <v>99</v>
      </c>
      <c r="AB14" s="4">
        <v>4</v>
      </c>
    </row>
    <row r="15" spans="1:27" ht="13.5">
      <c r="A15" s="39">
        <v>10219755</v>
      </c>
      <c r="B15" s="21">
        <v>25</v>
      </c>
      <c r="C15" s="21">
        <f t="shared" si="2"/>
        <v>100</v>
      </c>
      <c r="D15" s="21">
        <v>25</v>
      </c>
      <c r="E15">
        <f t="shared" si="3"/>
        <v>100</v>
      </c>
      <c r="F15" s="43">
        <v>45</v>
      </c>
      <c r="G15">
        <v>200</v>
      </c>
      <c r="H15">
        <v>45</v>
      </c>
      <c r="I15" s="21">
        <v>50</v>
      </c>
      <c r="J15">
        <v>44</v>
      </c>
      <c r="K15" s="4">
        <v>87</v>
      </c>
      <c r="L15" s="4">
        <f t="shared" si="4"/>
        <v>261</v>
      </c>
      <c r="M15" s="21">
        <v>30</v>
      </c>
      <c r="N15" s="4">
        <v>20</v>
      </c>
      <c r="O15" s="4">
        <v>71</v>
      </c>
      <c r="P15" s="3">
        <f t="shared" si="5"/>
        <v>921</v>
      </c>
      <c r="Q15" s="45">
        <f t="shared" si="6"/>
        <v>4.8</v>
      </c>
      <c r="S15" s="4">
        <v>10</v>
      </c>
      <c r="T15" s="3">
        <f t="shared" si="7"/>
        <v>935.8</v>
      </c>
      <c r="U15" s="3">
        <f t="shared" si="8"/>
        <v>93.58</v>
      </c>
      <c r="V15" s="12" t="s">
        <v>98</v>
      </c>
      <c r="Z15" s="4">
        <v>2</v>
      </c>
      <c r="AA15" s="4">
        <v>2</v>
      </c>
    </row>
    <row r="16" spans="1:29" ht="13.5">
      <c r="A16" s="39">
        <v>8360924</v>
      </c>
      <c r="B16" s="21">
        <v>25</v>
      </c>
      <c r="C16" s="21">
        <f t="shared" si="2"/>
        <v>100</v>
      </c>
      <c r="D16" s="21">
        <v>25</v>
      </c>
      <c r="E16">
        <f t="shared" si="3"/>
        <v>100</v>
      </c>
      <c r="F16" s="43">
        <v>48</v>
      </c>
      <c r="G16">
        <v>200</v>
      </c>
      <c r="H16">
        <v>37</v>
      </c>
      <c r="I16" s="21">
        <v>50</v>
      </c>
      <c r="J16">
        <v>40</v>
      </c>
      <c r="K16" s="4">
        <v>84</v>
      </c>
      <c r="L16" s="4">
        <f t="shared" si="4"/>
        <v>252</v>
      </c>
      <c r="M16" s="21">
        <v>30</v>
      </c>
      <c r="N16" s="4">
        <v>20</v>
      </c>
      <c r="O16" s="4">
        <v>82</v>
      </c>
      <c r="P16" s="3">
        <f t="shared" si="5"/>
        <v>911</v>
      </c>
      <c r="Q16" s="45">
        <f t="shared" si="6"/>
        <v>2.4</v>
      </c>
      <c r="T16" s="3">
        <f t="shared" si="7"/>
        <v>913.4</v>
      </c>
      <c r="U16" s="3">
        <f t="shared" si="8"/>
        <v>91.34</v>
      </c>
      <c r="V16" s="12" t="s">
        <v>99</v>
      </c>
      <c r="X16" s="4">
        <v>2</v>
      </c>
      <c r="AC16" s="4"/>
    </row>
    <row r="17" spans="1:28" ht="13.5">
      <c r="A17" s="39">
        <v>8758308</v>
      </c>
      <c r="B17" s="21">
        <v>25</v>
      </c>
      <c r="C17" s="21">
        <f t="shared" si="2"/>
        <v>100</v>
      </c>
      <c r="D17" s="21">
        <v>23</v>
      </c>
      <c r="E17">
        <f t="shared" si="3"/>
        <v>92</v>
      </c>
      <c r="F17" s="43">
        <v>26</v>
      </c>
      <c r="G17">
        <f>F17*5</f>
        <v>130</v>
      </c>
      <c r="H17">
        <v>40</v>
      </c>
      <c r="I17" s="21">
        <v>25</v>
      </c>
      <c r="J17">
        <v>45</v>
      </c>
      <c r="K17" s="4">
        <v>74</v>
      </c>
      <c r="L17" s="4">
        <f t="shared" si="4"/>
        <v>222</v>
      </c>
      <c r="M17" s="21">
        <v>20</v>
      </c>
      <c r="N17" s="4">
        <v>20</v>
      </c>
      <c r="O17" s="4">
        <v>73</v>
      </c>
      <c r="P17" s="3">
        <f t="shared" si="5"/>
        <v>767</v>
      </c>
      <c r="Q17" s="45">
        <f t="shared" si="6"/>
        <v>4.8</v>
      </c>
      <c r="T17" s="3">
        <f t="shared" si="7"/>
        <v>771.8</v>
      </c>
      <c r="U17" s="3">
        <f t="shared" si="8"/>
        <v>77.17999999999999</v>
      </c>
      <c r="V17" s="12" t="s">
        <v>104</v>
      </c>
      <c r="AB17" s="4">
        <v>4</v>
      </c>
    </row>
    <row r="18" spans="1:22" ht="13.5">
      <c r="A18" s="39">
        <v>8795501</v>
      </c>
      <c r="B18" s="21">
        <v>19</v>
      </c>
      <c r="C18" s="21">
        <f t="shared" si="2"/>
        <v>76</v>
      </c>
      <c r="D18" s="21">
        <v>24</v>
      </c>
      <c r="E18">
        <f t="shared" si="3"/>
        <v>96</v>
      </c>
      <c r="F18" s="43">
        <v>41</v>
      </c>
      <c r="G18">
        <v>200</v>
      </c>
      <c r="H18">
        <v>42</v>
      </c>
      <c r="I18" s="21">
        <v>50</v>
      </c>
      <c r="J18">
        <v>48</v>
      </c>
      <c r="K18" s="4">
        <v>91</v>
      </c>
      <c r="L18" s="4">
        <f t="shared" si="4"/>
        <v>273</v>
      </c>
      <c r="M18" s="21">
        <v>30</v>
      </c>
      <c r="N18" s="4">
        <v>20</v>
      </c>
      <c r="O18" s="4">
        <v>74</v>
      </c>
      <c r="P18" s="3">
        <f t="shared" si="5"/>
        <v>909</v>
      </c>
      <c r="Q18" s="45">
        <f t="shared" si="6"/>
        <v>0</v>
      </c>
      <c r="S18" s="4">
        <v>10</v>
      </c>
      <c r="T18" s="3">
        <f t="shared" si="7"/>
        <v>919</v>
      </c>
      <c r="U18" s="3">
        <f t="shared" si="8"/>
        <v>91.9</v>
      </c>
      <c r="V18" s="12" t="s">
        <v>99</v>
      </c>
    </row>
    <row r="19" spans="1:29" ht="13.5">
      <c r="A19" s="39">
        <v>10235277</v>
      </c>
      <c r="B19" s="21">
        <v>20</v>
      </c>
      <c r="C19" s="21">
        <f t="shared" si="2"/>
        <v>80</v>
      </c>
      <c r="D19" s="21">
        <v>14</v>
      </c>
      <c r="E19">
        <f t="shared" si="3"/>
        <v>56</v>
      </c>
      <c r="F19" s="43">
        <v>27</v>
      </c>
      <c r="G19">
        <f>F19*5</f>
        <v>135</v>
      </c>
      <c r="H19">
        <v>40</v>
      </c>
      <c r="I19" s="21">
        <v>20</v>
      </c>
      <c r="J19">
        <v>0</v>
      </c>
      <c r="K19" s="4">
        <v>74</v>
      </c>
      <c r="L19" s="4">
        <f t="shared" si="4"/>
        <v>222</v>
      </c>
      <c r="M19" s="21">
        <v>25</v>
      </c>
      <c r="N19" s="4">
        <v>15</v>
      </c>
      <c r="O19" s="4">
        <v>71</v>
      </c>
      <c r="P19" s="3">
        <f t="shared" si="5"/>
        <v>664</v>
      </c>
      <c r="Q19" s="45">
        <f t="shared" si="6"/>
        <v>3.6</v>
      </c>
      <c r="T19" s="3">
        <f t="shared" si="7"/>
        <v>667.6</v>
      </c>
      <c r="U19" s="3">
        <f t="shared" si="8"/>
        <v>66.76</v>
      </c>
      <c r="V19" s="12" t="s">
        <v>106</v>
      </c>
      <c r="X19" s="4">
        <v>3</v>
      </c>
      <c r="AC19" s="4"/>
    </row>
    <row r="20" spans="1:29" ht="13.5">
      <c r="A20" s="39">
        <v>6820866</v>
      </c>
      <c r="B20" s="21">
        <v>25</v>
      </c>
      <c r="C20" s="21">
        <f t="shared" si="2"/>
        <v>100</v>
      </c>
      <c r="D20" s="21">
        <v>13</v>
      </c>
      <c r="E20">
        <f t="shared" si="3"/>
        <v>52</v>
      </c>
      <c r="F20" s="43">
        <v>43</v>
      </c>
      <c r="G20">
        <v>200</v>
      </c>
      <c r="H20">
        <v>40</v>
      </c>
      <c r="I20" s="21">
        <v>25</v>
      </c>
      <c r="J20">
        <v>46</v>
      </c>
      <c r="K20" s="4">
        <v>91</v>
      </c>
      <c r="L20" s="4">
        <f t="shared" si="4"/>
        <v>273</v>
      </c>
      <c r="M20" s="21">
        <v>30</v>
      </c>
      <c r="N20" s="4">
        <v>20</v>
      </c>
      <c r="O20" s="4">
        <v>81</v>
      </c>
      <c r="P20" s="3">
        <f t="shared" si="5"/>
        <v>867</v>
      </c>
      <c r="Q20" s="45">
        <f t="shared" si="6"/>
        <v>24</v>
      </c>
      <c r="R20" s="4">
        <v>14</v>
      </c>
      <c r="S20" s="4">
        <v>10</v>
      </c>
      <c r="T20" s="3">
        <f t="shared" si="7"/>
        <v>915</v>
      </c>
      <c r="U20" s="3">
        <f t="shared" si="8"/>
        <v>91.5</v>
      </c>
      <c r="V20" s="12" t="s">
        <v>99</v>
      </c>
      <c r="X20" s="4">
        <v>3</v>
      </c>
      <c r="Y20" s="4">
        <v>4</v>
      </c>
      <c r="Z20" s="4">
        <v>4</v>
      </c>
      <c r="AA20" s="4">
        <v>5</v>
      </c>
      <c r="AB20" s="4">
        <v>4</v>
      </c>
      <c r="AC20" s="4"/>
    </row>
    <row r="21" spans="1:28" ht="13.5">
      <c r="A21" s="39">
        <v>7877480</v>
      </c>
      <c r="B21" s="21">
        <v>25</v>
      </c>
      <c r="C21" s="21">
        <f t="shared" si="2"/>
        <v>100</v>
      </c>
      <c r="D21" s="21">
        <v>25</v>
      </c>
      <c r="E21">
        <f t="shared" si="3"/>
        <v>100</v>
      </c>
      <c r="F21" s="43">
        <v>44</v>
      </c>
      <c r="G21">
        <v>200</v>
      </c>
      <c r="H21">
        <v>40</v>
      </c>
      <c r="I21" s="21">
        <v>50</v>
      </c>
      <c r="J21">
        <v>42</v>
      </c>
      <c r="K21" s="4">
        <v>86</v>
      </c>
      <c r="L21" s="4">
        <f t="shared" si="4"/>
        <v>258</v>
      </c>
      <c r="M21" s="21">
        <v>30</v>
      </c>
      <c r="N21" s="4">
        <v>20</v>
      </c>
      <c r="O21" s="4">
        <v>85</v>
      </c>
      <c r="P21" s="3">
        <f t="shared" si="5"/>
        <v>925</v>
      </c>
      <c r="Q21" s="45">
        <f t="shared" si="6"/>
        <v>13.2</v>
      </c>
      <c r="S21" s="4">
        <v>10</v>
      </c>
      <c r="T21" s="3">
        <f t="shared" si="7"/>
        <v>948.2</v>
      </c>
      <c r="U21" s="3">
        <f t="shared" si="8"/>
        <v>94.82000000000001</v>
      </c>
      <c r="V21" s="12" t="s">
        <v>98</v>
      </c>
      <c r="X21" s="4">
        <v>4</v>
      </c>
      <c r="Z21" s="4">
        <v>3</v>
      </c>
      <c r="AB21" s="4">
        <v>4</v>
      </c>
    </row>
    <row r="22" spans="1:29" ht="13.5">
      <c r="A22" s="39">
        <v>8830289</v>
      </c>
      <c r="B22" s="21">
        <v>21</v>
      </c>
      <c r="C22" s="21">
        <f t="shared" si="2"/>
        <v>84</v>
      </c>
      <c r="D22" s="21">
        <v>17</v>
      </c>
      <c r="E22">
        <f t="shared" si="3"/>
        <v>68</v>
      </c>
      <c r="F22" s="43">
        <v>41</v>
      </c>
      <c r="G22">
        <v>200</v>
      </c>
      <c r="H22">
        <v>37</v>
      </c>
      <c r="I22" s="21">
        <v>45</v>
      </c>
      <c r="J22">
        <v>43</v>
      </c>
      <c r="K22" s="4">
        <v>53</v>
      </c>
      <c r="L22" s="4">
        <f t="shared" si="4"/>
        <v>159</v>
      </c>
      <c r="M22" s="21">
        <v>25</v>
      </c>
      <c r="N22" s="4">
        <v>20</v>
      </c>
      <c r="O22" s="4">
        <v>71</v>
      </c>
      <c r="P22" s="3">
        <f t="shared" si="5"/>
        <v>752</v>
      </c>
      <c r="Q22" s="45">
        <f t="shared" si="6"/>
        <v>3.6</v>
      </c>
      <c r="T22" s="3">
        <f t="shared" si="7"/>
        <v>755.6</v>
      </c>
      <c r="U22" s="3">
        <f t="shared" si="8"/>
        <v>75.56</v>
      </c>
      <c r="V22" s="12" t="s">
        <v>105</v>
      </c>
      <c r="X22" s="4">
        <v>3</v>
      </c>
      <c r="Y22" s="4">
        <v>0</v>
      </c>
      <c r="AC22" s="4"/>
    </row>
    <row r="23" spans="1:25" ht="13.5">
      <c r="A23" s="39">
        <v>10394696</v>
      </c>
      <c r="B23" s="21">
        <v>25</v>
      </c>
      <c r="C23" s="21">
        <f t="shared" si="2"/>
        <v>100</v>
      </c>
      <c r="D23" s="21">
        <v>23</v>
      </c>
      <c r="E23">
        <f t="shared" si="3"/>
        <v>92</v>
      </c>
      <c r="F23" s="43">
        <v>40</v>
      </c>
      <c r="G23">
        <v>200</v>
      </c>
      <c r="H23">
        <v>37</v>
      </c>
      <c r="I23" s="21">
        <v>50</v>
      </c>
      <c r="J23">
        <v>44</v>
      </c>
      <c r="K23" s="4">
        <v>75</v>
      </c>
      <c r="L23" s="4">
        <f t="shared" si="4"/>
        <v>225</v>
      </c>
      <c r="M23" s="21">
        <v>30</v>
      </c>
      <c r="N23" s="4">
        <v>20</v>
      </c>
      <c r="O23" s="4">
        <v>73</v>
      </c>
      <c r="P23" s="3">
        <f t="shared" si="5"/>
        <v>871</v>
      </c>
      <c r="Q23" s="45">
        <f t="shared" si="6"/>
        <v>3.6</v>
      </c>
      <c r="T23" s="3">
        <f t="shared" si="7"/>
        <v>874.6</v>
      </c>
      <c r="U23" s="3">
        <f t="shared" si="8"/>
        <v>87.46000000000001</v>
      </c>
      <c r="V23" s="12" t="s">
        <v>100</v>
      </c>
      <c r="Y23" s="4">
        <v>3</v>
      </c>
    </row>
    <row r="24" spans="1:24" ht="13.5">
      <c r="A24" s="39">
        <v>10079160</v>
      </c>
      <c r="B24" s="21">
        <v>25</v>
      </c>
      <c r="C24" s="21">
        <f t="shared" si="2"/>
        <v>100</v>
      </c>
      <c r="D24" s="21">
        <v>20</v>
      </c>
      <c r="E24">
        <f t="shared" si="3"/>
        <v>80</v>
      </c>
      <c r="F24" s="43">
        <v>43</v>
      </c>
      <c r="G24">
        <v>200</v>
      </c>
      <c r="H24">
        <v>41</v>
      </c>
      <c r="I24" s="21">
        <v>50</v>
      </c>
      <c r="J24">
        <v>46</v>
      </c>
      <c r="K24" s="4">
        <v>95</v>
      </c>
      <c r="L24" s="4">
        <f t="shared" si="4"/>
        <v>285</v>
      </c>
      <c r="M24" s="21">
        <v>30</v>
      </c>
      <c r="N24" s="4">
        <v>20</v>
      </c>
      <c r="O24" s="4">
        <v>71</v>
      </c>
      <c r="P24" s="3">
        <f t="shared" si="5"/>
        <v>923</v>
      </c>
      <c r="Q24" s="45">
        <f t="shared" si="6"/>
        <v>3.6</v>
      </c>
      <c r="R24" s="4">
        <v>9</v>
      </c>
      <c r="S24" s="4">
        <v>10</v>
      </c>
      <c r="T24" s="3">
        <f t="shared" si="7"/>
        <v>945.6</v>
      </c>
      <c r="U24" s="3">
        <f t="shared" si="8"/>
        <v>94.56</v>
      </c>
      <c r="V24" s="12" t="s">
        <v>98</v>
      </c>
      <c r="X24" s="4">
        <v>3</v>
      </c>
    </row>
    <row r="25" spans="1:28" ht="13.5">
      <c r="A25" s="39">
        <v>7861074</v>
      </c>
      <c r="B25" s="21">
        <v>23</v>
      </c>
      <c r="C25" s="21">
        <f t="shared" si="2"/>
        <v>92</v>
      </c>
      <c r="D25" s="21">
        <v>21</v>
      </c>
      <c r="E25">
        <f t="shared" si="3"/>
        <v>84</v>
      </c>
      <c r="F25" s="43">
        <v>43</v>
      </c>
      <c r="G25">
        <v>200</v>
      </c>
      <c r="H25">
        <v>42</v>
      </c>
      <c r="I25" s="21">
        <v>20</v>
      </c>
      <c r="J25">
        <v>44</v>
      </c>
      <c r="K25" s="4">
        <v>54</v>
      </c>
      <c r="L25" s="4">
        <f t="shared" si="4"/>
        <v>162</v>
      </c>
      <c r="M25" s="21">
        <v>30</v>
      </c>
      <c r="N25" s="4">
        <v>20</v>
      </c>
      <c r="O25" s="4">
        <v>76</v>
      </c>
      <c r="P25" s="3">
        <f t="shared" si="5"/>
        <v>770</v>
      </c>
      <c r="Q25" s="45">
        <f t="shared" si="6"/>
        <v>9.6</v>
      </c>
      <c r="T25" s="3">
        <f t="shared" si="7"/>
        <v>779.6</v>
      </c>
      <c r="U25" s="3">
        <f t="shared" si="8"/>
        <v>77.96000000000001</v>
      </c>
      <c r="V25" s="12" t="s">
        <v>104</v>
      </c>
      <c r="Y25" s="4">
        <v>3</v>
      </c>
      <c r="Z25" s="4">
        <v>3</v>
      </c>
      <c r="AB25" s="4">
        <v>2</v>
      </c>
    </row>
    <row r="26" spans="1:29" ht="13.5">
      <c r="A26" s="39">
        <v>8844329</v>
      </c>
      <c r="B26" s="21">
        <v>25</v>
      </c>
      <c r="C26" s="21">
        <f t="shared" si="2"/>
        <v>100</v>
      </c>
      <c r="D26" s="21">
        <v>25</v>
      </c>
      <c r="E26">
        <f t="shared" si="3"/>
        <v>100</v>
      </c>
      <c r="F26" s="43">
        <v>45</v>
      </c>
      <c r="G26">
        <v>200</v>
      </c>
      <c r="H26">
        <v>41</v>
      </c>
      <c r="I26" s="21">
        <v>50</v>
      </c>
      <c r="J26">
        <v>46</v>
      </c>
      <c r="K26" s="4">
        <v>94</v>
      </c>
      <c r="L26" s="4">
        <f t="shared" si="4"/>
        <v>282</v>
      </c>
      <c r="M26" s="21">
        <v>30</v>
      </c>
      <c r="N26" s="4">
        <v>20</v>
      </c>
      <c r="O26" s="4">
        <v>98</v>
      </c>
      <c r="P26" s="3">
        <f t="shared" si="5"/>
        <v>967</v>
      </c>
      <c r="Q26" s="45">
        <f t="shared" si="6"/>
        <v>25.2</v>
      </c>
      <c r="S26" s="4">
        <v>10</v>
      </c>
      <c r="T26" s="3">
        <f t="shared" si="7"/>
        <v>1002.2</v>
      </c>
      <c r="U26" s="3">
        <f t="shared" si="8"/>
        <v>100.22</v>
      </c>
      <c r="V26" s="12" t="s">
        <v>101</v>
      </c>
      <c r="X26" s="4">
        <v>4</v>
      </c>
      <c r="Y26" s="4">
        <v>4</v>
      </c>
      <c r="Z26" s="4">
        <v>3</v>
      </c>
      <c r="AA26" s="4">
        <v>5</v>
      </c>
      <c r="AB26" s="4">
        <v>5</v>
      </c>
      <c r="AC26" s="4"/>
    </row>
    <row r="27" spans="1:28" ht="13.5">
      <c r="A27" s="39">
        <v>9827896</v>
      </c>
      <c r="B27" s="21">
        <v>25</v>
      </c>
      <c r="C27" s="21">
        <f t="shared" si="2"/>
        <v>100</v>
      </c>
      <c r="D27" s="21">
        <v>24</v>
      </c>
      <c r="E27">
        <f t="shared" si="3"/>
        <v>96</v>
      </c>
      <c r="F27" s="43">
        <v>44</v>
      </c>
      <c r="G27">
        <v>200</v>
      </c>
      <c r="H27">
        <v>38</v>
      </c>
      <c r="I27" s="21">
        <v>45</v>
      </c>
      <c r="J27">
        <v>42</v>
      </c>
      <c r="K27" s="4">
        <v>79</v>
      </c>
      <c r="L27" s="4">
        <f t="shared" si="4"/>
        <v>237</v>
      </c>
      <c r="M27" s="21">
        <v>20</v>
      </c>
      <c r="N27" s="4">
        <v>20</v>
      </c>
      <c r="O27" s="4">
        <v>86</v>
      </c>
      <c r="P27" s="3">
        <f t="shared" si="5"/>
        <v>884</v>
      </c>
      <c r="Q27" s="45">
        <f t="shared" si="6"/>
        <v>16.8</v>
      </c>
      <c r="S27" s="4">
        <v>10</v>
      </c>
      <c r="T27" s="3">
        <f t="shared" si="7"/>
        <v>910.8</v>
      </c>
      <c r="U27" s="3">
        <f t="shared" si="8"/>
        <v>91.08</v>
      </c>
      <c r="V27" s="12" t="s">
        <v>99</v>
      </c>
      <c r="Y27" s="4">
        <v>3</v>
      </c>
      <c r="Z27" s="4">
        <v>5</v>
      </c>
      <c r="AA27" s="4">
        <v>3</v>
      </c>
      <c r="AB27" s="4">
        <v>3</v>
      </c>
    </row>
    <row r="28" spans="1:29" ht="13.5">
      <c r="A28" s="39">
        <v>5983458</v>
      </c>
      <c r="B28" s="21">
        <v>25</v>
      </c>
      <c r="C28" s="21">
        <f t="shared" si="2"/>
        <v>100</v>
      </c>
      <c r="D28" s="21">
        <v>25</v>
      </c>
      <c r="E28">
        <f t="shared" si="3"/>
        <v>100</v>
      </c>
      <c r="F28" s="43">
        <v>44</v>
      </c>
      <c r="G28">
        <v>200</v>
      </c>
      <c r="H28">
        <v>41</v>
      </c>
      <c r="I28" s="21">
        <v>25</v>
      </c>
      <c r="J28">
        <v>43</v>
      </c>
      <c r="K28" s="4">
        <v>71</v>
      </c>
      <c r="L28" s="4">
        <f t="shared" si="4"/>
        <v>213</v>
      </c>
      <c r="M28" s="21">
        <v>30</v>
      </c>
      <c r="N28" s="4">
        <v>20</v>
      </c>
      <c r="O28" s="4">
        <v>80</v>
      </c>
      <c r="P28" s="3">
        <f t="shared" si="5"/>
        <v>852</v>
      </c>
      <c r="Q28" s="45">
        <f t="shared" si="6"/>
        <v>8.4</v>
      </c>
      <c r="S28" s="4">
        <v>10</v>
      </c>
      <c r="T28" s="3">
        <f t="shared" si="7"/>
        <v>870.4</v>
      </c>
      <c r="U28" s="3">
        <f t="shared" si="8"/>
        <v>87.03999999999999</v>
      </c>
      <c r="V28" s="12" t="s">
        <v>100</v>
      </c>
      <c r="X28" s="4">
        <v>3</v>
      </c>
      <c r="Y28" s="4">
        <v>4</v>
      </c>
      <c r="AC28" s="4"/>
    </row>
    <row r="29" spans="1:26" ht="13.5">
      <c r="A29" s="39">
        <v>10425298</v>
      </c>
      <c r="B29" s="21">
        <v>25</v>
      </c>
      <c r="C29" s="21">
        <f t="shared" si="2"/>
        <v>100</v>
      </c>
      <c r="D29" s="21">
        <v>20</v>
      </c>
      <c r="E29">
        <f t="shared" si="3"/>
        <v>80</v>
      </c>
      <c r="F29" s="43">
        <v>41</v>
      </c>
      <c r="G29">
        <v>200</v>
      </c>
      <c r="H29">
        <v>40</v>
      </c>
      <c r="I29" s="21">
        <v>50</v>
      </c>
      <c r="J29">
        <v>48</v>
      </c>
      <c r="K29" s="4">
        <v>97</v>
      </c>
      <c r="L29" s="4">
        <f t="shared" si="4"/>
        <v>291</v>
      </c>
      <c r="M29" s="21">
        <v>30</v>
      </c>
      <c r="N29" s="4">
        <v>20</v>
      </c>
      <c r="O29" s="4">
        <v>97</v>
      </c>
      <c r="P29" s="3">
        <f t="shared" si="5"/>
        <v>956</v>
      </c>
      <c r="Q29" s="45">
        <f t="shared" si="6"/>
        <v>14.4</v>
      </c>
      <c r="T29" s="3">
        <f t="shared" si="7"/>
        <v>970.4</v>
      </c>
      <c r="U29" s="3">
        <f t="shared" si="8"/>
        <v>97.03999999999999</v>
      </c>
      <c r="V29" s="12" t="s">
        <v>98</v>
      </c>
      <c r="X29" s="4">
        <v>4</v>
      </c>
      <c r="Y29" s="4">
        <v>3</v>
      </c>
      <c r="Z29" s="4">
        <v>5</v>
      </c>
    </row>
    <row r="30" spans="1:29" ht="13.5">
      <c r="A30" s="39">
        <v>6665607</v>
      </c>
      <c r="B30" s="21">
        <v>25</v>
      </c>
      <c r="C30" s="21">
        <f t="shared" si="2"/>
        <v>100</v>
      </c>
      <c r="D30" s="21">
        <v>20</v>
      </c>
      <c r="E30">
        <f t="shared" si="3"/>
        <v>80</v>
      </c>
      <c r="F30" s="43">
        <v>43</v>
      </c>
      <c r="G30">
        <v>200</v>
      </c>
      <c r="H30">
        <v>33</v>
      </c>
      <c r="I30" s="21">
        <v>20</v>
      </c>
      <c r="J30">
        <v>27</v>
      </c>
      <c r="K30" s="4">
        <v>81</v>
      </c>
      <c r="L30" s="4">
        <f t="shared" si="4"/>
        <v>243</v>
      </c>
      <c r="M30" s="21">
        <v>30</v>
      </c>
      <c r="N30" s="4">
        <v>20</v>
      </c>
      <c r="O30" s="4">
        <v>72</v>
      </c>
      <c r="P30" s="3">
        <f t="shared" si="5"/>
        <v>825</v>
      </c>
      <c r="Q30" s="45">
        <f t="shared" si="6"/>
        <v>6</v>
      </c>
      <c r="R30" s="4">
        <v>8</v>
      </c>
      <c r="T30" s="3">
        <f t="shared" si="7"/>
        <v>839</v>
      </c>
      <c r="U30" s="3">
        <f t="shared" si="8"/>
        <v>83.9</v>
      </c>
      <c r="V30" s="12" t="s">
        <v>103</v>
      </c>
      <c r="Y30" s="4">
        <v>2</v>
      </c>
      <c r="AB30" s="4">
        <v>3</v>
      </c>
      <c r="AC30" s="4"/>
    </row>
    <row r="31" spans="1:28" ht="13.5">
      <c r="A31" s="39">
        <v>10686507</v>
      </c>
      <c r="B31" s="21">
        <v>25</v>
      </c>
      <c r="C31" s="21">
        <f t="shared" si="2"/>
        <v>100</v>
      </c>
      <c r="D31" s="21">
        <v>21</v>
      </c>
      <c r="E31">
        <f t="shared" si="3"/>
        <v>84</v>
      </c>
      <c r="F31" s="43">
        <v>43</v>
      </c>
      <c r="G31">
        <v>200</v>
      </c>
      <c r="H31">
        <v>37</v>
      </c>
      <c r="I31" s="21">
        <v>50</v>
      </c>
      <c r="J31">
        <v>40</v>
      </c>
      <c r="K31" s="4">
        <v>57</v>
      </c>
      <c r="L31" s="4">
        <f t="shared" si="4"/>
        <v>171</v>
      </c>
      <c r="M31" s="21">
        <v>30</v>
      </c>
      <c r="N31" s="4">
        <v>20</v>
      </c>
      <c r="O31" s="4">
        <v>87</v>
      </c>
      <c r="P31" s="3">
        <f t="shared" si="5"/>
        <v>819</v>
      </c>
      <c r="Q31" s="45">
        <f t="shared" si="6"/>
        <v>10.8</v>
      </c>
      <c r="R31" s="4">
        <v>9</v>
      </c>
      <c r="T31" s="3">
        <f t="shared" si="7"/>
        <v>838.8</v>
      </c>
      <c r="U31" s="3">
        <f t="shared" si="8"/>
        <v>83.88</v>
      </c>
      <c r="V31" s="12" t="s">
        <v>103</v>
      </c>
      <c r="Y31" s="4">
        <v>3</v>
      </c>
      <c r="Z31" s="4">
        <v>2</v>
      </c>
      <c r="AB31" s="4">
        <v>4</v>
      </c>
    </row>
    <row r="32" spans="1:22" ht="13.5">
      <c r="A32" s="39">
        <v>9829638</v>
      </c>
      <c r="B32" s="21">
        <v>25</v>
      </c>
      <c r="C32" s="21">
        <f t="shared" si="2"/>
        <v>100</v>
      </c>
      <c r="D32" s="21">
        <v>23</v>
      </c>
      <c r="E32">
        <f t="shared" si="3"/>
        <v>92</v>
      </c>
      <c r="F32" s="43">
        <v>40</v>
      </c>
      <c r="G32">
        <f>F32*5</f>
        <v>200</v>
      </c>
      <c r="H32">
        <v>40</v>
      </c>
      <c r="I32" s="21">
        <v>50</v>
      </c>
      <c r="J32">
        <v>47</v>
      </c>
      <c r="K32" s="4">
        <v>88</v>
      </c>
      <c r="L32" s="4">
        <f t="shared" si="4"/>
        <v>264</v>
      </c>
      <c r="M32" s="21">
        <v>30</v>
      </c>
      <c r="N32" s="4">
        <v>20</v>
      </c>
      <c r="O32" s="4">
        <v>70</v>
      </c>
      <c r="P32" s="3">
        <f t="shared" si="5"/>
        <v>913</v>
      </c>
      <c r="Q32" s="45">
        <f t="shared" si="6"/>
        <v>0</v>
      </c>
      <c r="T32" s="3">
        <f t="shared" si="7"/>
        <v>913</v>
      </c>
      <c r="U32" s="3">
        <f t="shared" si="8"/>
        <v>91.3</v>
      </c>
      <c r="V32" s="12" t="s">
        <v>99</v>
      </c>
    </row>
    <row r="33" spans="1:28" ht="13.5">
      <c r="A33" s="39">
        <v>9944636</v>
      </c>
      <c r="B33" s="21">
        <v>25</v>
      </c>
      <c r="C33" s="21">
        <f t="shared" si="2"/>
        <v>100</v>
      </c>
      <c r="D33" s="21">
        <v>25</v>
      </c>
      <c r="E33">
        <f t="shared" si="3"/>
        <v>100</v>
      </c>
      <c r="F33" s="43">
        <v>43</v>
      </c>
      <c r="G33">
        <v>200</v>
      </c>
      <c r="H33">
        <v>38</v>
      </c>
      <c r="I33" s="21">
        <v>25</v>
      </c>
      <c r="J33">
        <v>0</v>
      </c>
      <c r="K33" s="4">
        <v>95</v>
      </c>
      <c r="L33" s="4">
        <f t="shared" si="4"/>
        <v>285</v>
      </c>
      <c r="M33" s="21">
        <v>30</v>
      </c>
      <c r="N33" s="4">
        <v>20</v>
      </c>
      <c r="O33" s="4">
        <v>74</v>
      </c>
      <c r="P33" s="3">
        <f t="shared" si="5"/>
        <v>872</v>
      </c>
      <c r="Q33" s="45">
        <f t="shared" si="6"/>
        <v>9.6</v>
      </c>
      <c r="R33" s="4">
        <v>15</v>
      </c>
      <c r="S33" s="4">
        <v>10</v>
      </c>
      <c r="T33" s="3">
        <f t="shared" si="7"/>
        <v>906.6</v>
      </c>
      <c r="U33" s="3">
        <f t="shared" si="8"/>
        <v>90.66</v>
      </c>
      <c r="V33" s="12" t="s">
        <v>99</v>
      </c>
      <c r="Y33" s="4">
        <v>2</v>
      </c>
      <c r="AA33" s="4">
        <v>2</v>
      </c>
      <c r="AB33" s="4">
        <v>4</v>
      </c>
    </row>
    <row r="34" spans="1:28" ht="13.5">
      <c r="A34" s="39">
        <v>8385299</v>
      </c>
      <c r="B34" s="21">
        <v>26</v>
      </c>
      <c r="C34" s="21">
        <f t="shared" si="2"/>
        <v>104</v>
      </c>
      <c r="D34" s="21">
        <v>22</v>
      </c>
      <c r="E34">
        <f t="shared" si="3"/>
        <v>88</v>
      </c>
      <c r="F34" s="43">
        <v>43</v>
      </c>
      <c r="G34">
        <v>200</v>
      </c>
      <c r="H34">
        <v>38</v>
      </c>
      <c r="I34" s="21">
        <v>50</v>
      </c>
      <c r="J34">
        <v>44</v>
      </c>
      <c r="K34" s="4">
        <v>83</v>
      </c>
      <c r="L34" s="4">
        <f t="shared" si="4"/>
        <v>249</v>
      </c>
      <c r="M34" s="21">
        <v>30</v>
      </c>
      <c r="N34" s="4">
        <v>20</v>
      </c>
      <c r="O34" s="4">
        <v>77</v>
      </c>
      <c r="P34" s="3">
        <f t="shared" si="5"/>
        <v>900</v>
      </c>
      <c r="Q34" s="45">
        <f t="shared" si="6"/>
        <v>13.2</v>
      </c>
      <c r="T34" s="3">
        <f t="shared" si="7"/>
        <v>913.2</v>
      </c>
      <c r="U34" s="3">
        <f t="shared" si="8"/>
        <v>91.32000000000001</v>
      </c>
      <c r="V34" s="12" t="s">
        <v>99</v>
      </c>
      <c r="Y34" s="4">
        <v>3</v>
      </c>
      <c r="Z34" s="4">
        <v>5</v>
      </c>
      <c r="AB34" s="4">
        <v>3</v>
      </c>
    </row>
    <row r="35" spans="1:22" ht="13.5">
      <c r="A35" s="39">
        <v>8563555</v>
      </c>
      <c r="B35" s="21">
        <v>21</v>
      </c>
      <c r="C35" s="21">
        <f t="shared" si="2"/>
        <v>84</v>
      </c>
      <c r="D35" s="21">
        <v>22</v>
      </c>
      <c r="E35">
        <f t="shared" si="3"/>
        <v>88</v>
      </c>
      <c r="F35" s="43">
        <v>42</v>
      </c>
      <c r="G35">
        <v>200</v>
      </c>
      <c r="H35">
        <v>45</v>
      </c>
      <c r="L35" s="4">
        <f t="shared" si="4"/>
        <v>0</v>
      </c>
      <c r="P35" s="3">
        <f t="shared" si="5"/>
        <v>417</v>
      </c>
      <c r="Q35" s="45">
        <f t="shared" si="6"/>
        <v>0</v>
      </c>
      <c r="S35" s="4">
        <v>10</v>
      </c>
      <c r="T35" s="3">
        <f t="shared" si="7"/>
        <v>427</v>
      </c>
      <c r="U35" s="3">
        <f t="shared" si="8"/>
        <v>42.7</v>
      </c>
      <c r="V35" s="12" t="s">
        <v>108</v>
      </c>
    </row>
    <row r="36" spans="1:22" ht="13.5">
      <c r="A36" s="39">
        <v>8246290</v>
      </c>
      <c r="B36" s="21">
        <v>25</v>
      </c>
      <c r="C36" s="21">
        <f t="shared" si="2"/>
        <v>100</v>
      </c>
      <c r="D36" s="21">
        <v>20</v>
      </c>
      <c r="E36">
        <f t="shared" si="3"/>
        <v>80</v>
      </c>
      <c r="F36" s="43">
        <v>42</v>
      </c>
      <c r="G36">
        <v>200</v>
      </c>
      <c r="H36">
        <v>41</v>
      </c>
      <c r="I36" s="21">
        <v>40</v>
      </c>
      <c r="J36">
        <v>40</v>
      </c>
      <c r="K36" s="4">
        <v>83</v>
      </c>
      <c r="L36" s="4">
        <f t="shared" si="4"/>
        <v>249</v>
      </c>
      <c r="M36" s="21">
        <v>25</v>
      </c>
      <c r="N36" s="4">
        <v>20</v>
      </c>
      <c r="O36" s="4">
        <v>76</v>
      </c>
      <c r="P36" s="3">
        <f t="shared" si="5"/>
        <v>871</v>
      </c>
      <c r="Q36" s="45">
        <f t="shared" si="6"/>
        <v>0</v>
      </c>
      <c r="R36" s="4">
        <v>7</v>
      </c>
      <c r="S36" s="4">
        <v>10</v>
      </c>
      <c r="T36" s="3">
        <f t="shared" si="7"/>
        <v>888</v>
      </c>
      <c r="U36" s="3">
        <f t="shared" si="8"/>
        <v>88.8</v>
      </c>
      <c r="V36" s="12" t="s">
        <v>100</v>
      </c>
    </row>
    <row r="37" spans="1:28" ht="13.5">
      <c r="A37" s="39">
        <v>8346676</v>
      </c>
      <c r="B37" s="21">
        <v>25</v>
      </c>
      <c r="C37" s="21">
        <f t="shared" si="2"/>
        <v>100</v>
      </c>
      <c r="D37" s="21">
        <v>23</v>
      </c>
      <c r="E37">
        <f t="shared" si="3"/>
        <v>92</v>
      </c>
      <c r="F37" s="43">
        <v>42</v>
      </c>
      <c r="G37">
        <v>200</v>
      </c>
      <c r="H37">
        <v>39</v>
      </c>
      <c r="J37">
        <v>47</v>
      </c>
      <c r="K37" s="4">
        <v>90</v>
      </c>
      <c r="L37" s="4">
        <f t="shared" si="4"/>
        <v>270</v>
      </c>
      <c r="M37" s="21">
        <v>30</v>
      </c>
      <c r="N37" s="4">
        <v>20</v>
      </c>
      <c r="O37" s="4">
        <v>92</v>
      </c>
      <c r="P37" s="3">
        <f t="shared" si="5"/>
        <v>890</v>
      </c>
      <c r="Q37" s="45">
        <f t="shared" si="6"/>
        <v>8.4</v>
      </c>
      <c r="R37" s="4">
        <v>10</v>
      </c>
      <c r="T37" s="3">
        <f t="shared" si="7"/>
        <v>908.4</v>
      </c>
      <c r="U37" s="3">
        <f t="shared" si="8"/>
        <v>90.84</v>
      </c>
      <c r="V37" s="12" t="s">
        <v>99</v>
      </c>
      <c r="X37" s="4">
        <v>4</v>
      </c>
      <c r="AB37" s="4">
        <v>3</v>
      </c>
    </row>
    <row r="38" spans="1:24" ht="13.5">
      <c r="A38" s="39">
        <v>10171226</v>
      </c>
      <c r="B38" s="21">
        <v>25</v>
      </c>
      <c r="C38" s="21">
        <f t="shared" si="2"/>
        <v>100</v>
      </c>
      <c r="D38" s="21">
        <v>23</v>
      </c>
      <c r="E38">
        <f t="shared" si="3"/>
        <v>92</v>
      </c>
      <c r="F38" s="43">
        <v>39</v>
      </c>
      <c r="G38">
        <f>F38*5</f>
        <v>195</v>
      </c>
      <c r="H38">
        <v>32</v>
      </c>
      <c r="I38" s="21">
        <v>40</v>
      </c>
      <c r="J38">
        <v>40</v>
      </c>
      <c r="K38" s="4">
        <v>72</v>
      </c>
      <c r="L38" s="4">
        <f t="shared" si="4"/>
        <v>216</v>
      </c>
      <c r="M38" s="21">
        <v>30</v>
      </c>
      <c r="N38" s="4">
        <v>20</v>
      </c>
      <c r="O38" s="4">
        <v>71</v>
      </c>
      <c r="P38" s="3">
        <f t="shared" si="5"/>
        <v>836</v>
      </c>
      <c r="Q38" s="45">
        <f t="shared" si="6"/>
        <v>2.4</v>
      </c>
      <c r="T38" s="3">
        <f t="shared" si="7"/>
        <v>838.4</v>
      </c>
      <c r="U38" s="3">
        <f t="shared" si="8"/>
        <v>83.84</v>
      </c>
      <c r="V38" s="12" t="s">
        <v>102</v>
      </c>
      <c r="X38" s="4">
        <v>2</v>
      </c>
    </row>
    <row r="39" spans="1:28" ht="13.5">
      <c r="A39" s="39">
        <v>8595028</v>
      </c>
      <c r="B39" s="21">
        <v>23</v>
      </c>
      <c r="C39" s="21">
        <f t="shared" si="2"/>
        <v>92</v>
      </c>
      <c r="D39" s="21">
        <v>21</v>
      </c>
      <c r="E39">
        <f t="shared" si="3"/>
        <v>84</v>
      </c>
      <c r="F39" s="43">
        <v>40</v>
      </c>
      <c r="G39">
        <f>F39*5</f>
        <v>200</v>
      </c>
      <c r="H39">
        <v>38</v>
      </c>
      <c r="I39" s="21">
        <v>50</v>
      </c>
      <c r="J39">
        <v>44</v>
      </c>
      <c r="K39" s="4">
        <v>76</v>
      </c>
      <c r="L39" s="4">
        <f t="shared" si="4"/>
        <v>228</v>
      </c>
      <c r="M39" s="21">
        <v>25</v>
      </c>
      <c r="N39" s="4">
        <v>20</v>
      </c>
      <c r="O39" s="4">
        <v>74</v>
      </c>
      <c r="P39" s="3">
        <f t="shared" si="5"/>
        <v>855</v>
      </c>
      <c r="Q39" s="45">
        <f t="shared" si="6"/>
        <v>19.2</v>
      </c>
      <c r="S39" s="4">
        <v>10</v>
      </c>
      <c r="T39" s="3">
        <f t="shared" si="7"/>
        <v>884.2</v>
      </c>
      <c r="U39" s="3">
        <f t="shared" si="8"/>
        <v>88.42</v>
      </c>
      <c r="V39" s="12" t="s">
        <v>100</v>
      </c>
      <c r="Y39" s="4">
        <v>3</v>
      </c>
      <c r="Z39" s="4">
        <v>4</v>
      </c>
      <c r="AA39" s="4">
        <v>5</v>
      </c>
      <c r="AB39" s="4">
        <v>4</v>
      </c>
    </row>
    <row r="40" spans="1:28" ht="13.5">
      <c r="A40" s="39">
        <v>1809003</v>
      </c>
      <c r="B40" s="21">
        <v>16</v>
      </c>
      <c r="C40" s="21">
        <f t="shared" si="2"/>
        <v>64</v>
      </c>
      <c r="E40">
        <f t="shared" si="3"/>
        <v>0</v>
      </c>
      <c r="F40" s="43">
        <v>40</v>
      </c>
      <c r="G40">
        <f>F40*5</f>
        <v>200</v>
      </c>
      <c r="H40">
        <v>42</v>
      </c>
      <c r="I40" s="21">
        <v>45</v>
      </c>
      <c r="J40">
        <v>42</v>
      </c>
      <c r="K40" s="4">
        <v>95</v>
      </c>
      <c r="L40" s="4">
        <f t="shared" si="4"/>
        <v>285</v>
      </c>
      <c r="M40" s="21">
        <v>30</v>
      </c>
      <c r="N40" s="4">
        <v>20</v>
      </c>
      <c r="O40" s="4">
        <v>90</v>
      </c>
      <c r="P40" s="3">
        <f t="shared" si="5"/>
        <v>818</v>
      </c>
      <c r="Q40" s="45">
        <f t="shared" si="6"/>
        <v>6</v>
      </c>
      <c r="S40" s="4">
        <v>10</v>
      </c>
      <c r="T40" s="3">
        <f t="shared" si="7"/>
        <v>834</v>
      </c>
      <c r="U40" s="3">
        <f t="shared" si="8"/>
        <v>83.4</v>
      </c>
      <c r="V40" s="12" t="s">
        <v>103</v>
      </c>
      <c r="AA40" s="4">
        <v>2</v>
      </c>
      <c r="AB40" s="4">
        <v>3</v>
      </c>
    </row>
    <row r="41" spans="1:29" ht="13.5">
      <c r="A41" s="39">
        <v>9597588</v>
      </c>
      <c r="B41" s="21">
        <v>23</v>
      </c>
      <c r="C41" s="21">
        <f t="shared" si="2"/>
        <v>92</v>
      </c>
      <c r="D41" s="21">
        <v>25</v>
      </c>
      <c r="E41">
        <f t="shared" si="3"/>
        <v>100</v>
      </c>
      <c r="F41" s="43">
        <v>47</v>
      </c>
      <c r="G41">
        <v>200</v>
      </c>
      <c r="H41">
        <v>43</v>
      </c>
      <c r="I41" s="21">
        <v>50</v>
      </c>
      <c r="J41">
        <v>42</v>
      </c>
      <c r="K41" s="4">
        <v>92</v>
      </c>
      <c r="L41" s="4">
        <f t="shared" si="4"/>
        <v>276</v>
      </c>
      <c r="M41" s="21">
        <v>30</v>
      </c>
      <c r="N41" s="4">
        <v>20</v>
      </c>
      <c r="O41" s="4">
        <v>93</v>
      </c>
      <c r="P41" s="3">
        <f t="shared" si="5"/>
        <v>946</v>
      </c>
      <c r="Q41" s="45">
        <f t="shared" si="6"/>
        <v>25.2</v>
      </c>
      <c r="S41" s="4">
        <v>10</v>
      </c>
      <c r="T41" s="3">
        <f t="shared" si="7"/>
        <v>981.2</v>
      </c>
      <c r="U41" s="3">
        <f t="shared" si="8"/>
        <v>98.12</v>
      </c>
      <c r="V41" s="12" t="s">
        <v>98</v>
      </c>
      <c r="X41" s="4">
        <v>4</v>
      </c>
      <c r="Y41" s="4">
        <v>5</v>
      </c>
      <c r="Z41" s="4">
        <v>4</v>
      </c>
      <c r="AA41" s="4">
        <v>4</v>
      </c>
      <c r="AB41" s="4">
        <v>4</v>
      </c>
      <c r="AC41" s="4"/>
    </row>
    <row r="42" spans="1:29" ht="13.5">
      <c r="A42" s="39">
        <v>9844614</v>
      </c>
      <c r="B42" s="21">
        <v>25</v>
      </c>
      <c r="C42" s="21">
        <f t="shared" si="2"/>
        <v>100</v>
      </c>
      <c r="D42" s="21">
        <v>21</v>
      </c>
      <c r="E42">
        <f t="shared" si="3"/>
        <v>84</v>
      </c>
      <c r="F42" s="43">
        <v>39</v>
      </c>
      <c r="G42">
        <f>F42*5</f>
        <v>195</v>
      </c>
      <c r="H42">
        <v>41</v>
      </c>
      <c r="I42" s="21">
        <v>50</v>
      </c>
      <c r="J42">
        <v>43</v>
      </c>
      <c r="K42" s="4">
        <v>84</v>
      </c>
      <c r="L42" s="4">
        <f t="shared" si="4"/>
        <v>252</v>
      </c>
      <c r="M42" s="21">
        <v>30</v>
      </c>
      <c r="N42" s="4">
        <v>20</v>
      </c>
      <c r="O42" s="4">
        <v>97</v>
      </c>
      <c r="P42" s="3">
        <f t="shared" si="5"/>
        <v>912</v>
      </c>
      <c r="Q42" s="45">
        <f t="shared" si="6"/>
        <v>21.6</v>
      </c>
      <c r="S42" s="4">
        <v>10</v>
      </c>
      <c r="T42" s="3">
        <f t="shared" si="7"/>
        <v>943.6</v>
      </c>
      <c r="U42" s="3">
        <f t="shared" si="8"/>
        <v>94.36</v>
      </c>
      <c r="V42" s="12" t="s">
        <v>98</v>
      </c>
      <c r="X42" s="4">
        <v>5</v>
      </c>
      <c r="Y42" s="4">
        <v>4</v>
      </c>
      <c r="AA42" s="4">
        <v>5</v>
      </c>
      <c r="AB42" s="4">
        <v>4</v>
      </c>
      <c r="AC42" s="4"/>
    </row>
    <row r="43" spans="1:26" ht="13.5">
      <c r="A43" s="39">
        <v>5461196</v>
      </c>
      <c r="B43" s="21">
        <v>25</v>
      </c>
      <c r="C43" s="21">
        <f t="shared" si="2"/>
        <v>100</v>
      </c>
      <c r="D43" s="21">
        <v>25</v>
      </c>
      <c r="E43">
        <f t="shared" si="3"/>
        <v>100</v>
      </c>
      <c r="F43" s="43">
        <v>42</v>
      </c>
      <c r="G43">
        <v>200</v>
      </c>
      <c r="H43">
        <v>43</v>
      </c>
      <c r="I43" s="21">
        <v>50</v>
      </c>
      <c r="J43">
        <v>45</v>
      </c>
      <c r="K43" s="4">
        <v>81</v>
      </c>
      <c r="L43" s="4">
        <f t="shared" si="4"/>
        <v>243</v>
      </c>
      <c r="M43" s="21">
        <v>30</v>
      </c>
      <c r="N43" s="4">
        <v>20</v>
      </c>
      <c r="O43" s="4">
        <v>95</v>
      </c>
      <c r="P43" s="3">
        <f t="shared" si="5"/>
        <v>926</v>
      </c>
      <c r="Q43" s="45">
        <f t="shared" si="6"/>
        <v>12</v>
      </c>
      <c r="S43" s="4">
        <v>10</v>
      </c>
      <c r="T43" s="3">
        <f t="shared" si="7"/>
        <v>948</v>
      </c>
      <c r="U43" s="3">
        <f t="shared" si="8"/>
        <v>94.8</v>
      </c>
      <c r="V43" s="12" t="s">
        <v>98</v>
      </c>
      <c r="X43" s="4">
        <v>3</v>
      </c>
      <c r="Y43" s="4">
        <v>3</v>
      </c>
      <c r="Z43" s="4">
        <v>4</v>
      </c>
    </row>
    <row r="44" spans="1:28" ht="13.5">
      <c r="A44" s="39">
        <v>8797464</v>
      </c>
      <c r="B44" s="21">
        <v>23</v>
      </c>
      <c r="C44" s="21">
        <f t="shared" si="2"/>
        <v>92</v>
      </c>
      <c r="D44" s="21">
        <v>21</v>
      </c>
      <c r="E44">
        <f t="shared" si="3"/>
        <v>84</v>
      </c>
      <c r="F44" s="43">
        <v>39</v>
      </c>
      <c r="G44">
        <f>F44*5</f>
        <v>195</v>
      </c>
      <c r="H44">
        <v>42</v>
      </c>
      <c r="I44" s="21">
        <v>50</v>
      </c>
      <c r="J44">
        <v>43</v>
      </c>
      <c r="K44" s="4">
        <v>97</v>
      </c>
      <c r="L44" s="4">
        <f t="shared" si="4"/>
        <v>291</v>
      </c>
      <c r="M44" s="21">
        <v>30</v>
      </c>
      <c r="N44" s="4">
        <v>20</v>
      </c>
      <c r="O44" s="4">
        <v>78</v>
      </c>
      <c r="P44" s="3">
        <f t="shared" si="5"/>
        <v>925</v>
      </c>
      <c r="Q44" s="45">
        <f t="shared" si="6"/>
        <v>26.4</v>
      </c>
      <c r="S44" s="4">
        <v>10</v>
      </c>
      <c r="T44" s="3">
        <f t="shared" si="7"/>
        <v>961.4</v>
      </c>
      <c r="U44" s="3">
        <f t="shared" si="8"/>
        <v>96.14</v>
      </c>
      <c r="V44" s="12" t="s">
        <v>98</v>
      </c>
      <c r="X44" s="4">
        <v>3</v>
      </c>
      <c r="Y44" s="4">
        <v>4</v>
      </c>
      <c r="Z44" s="4">
        <v>5</v>
      </c>
      <c r="AA44" s="4">
        <v>5</v>
      </c>
      <c r="AB44" s="4">
        <v>5</v>
      </c>
    </row>
    <row r="45" spans="1:22" ht="13.5">
      <c r="A45" s="39">
        <v>8958820</v>
      </c>
      <c r="B45" s="21">
        <v>22</v>
      </c>
      <c r="C45" s="21">
        <f t="shared" si="2"/>
        <v>88</v>
      </c>
      <c r="D45" s="21">
        <v>18</v>
      </c>
      <c r="E45">
        <f t="shared" si="3"/>
        <v>72</v>
      </c>
      <c r="F45" s="43">
        <v>40</v>
      </c>
      <c r="G45">
        <f>F45*5</f>
        <v>200</v>
      </c>
      <c r="H45">
        <v>41</v>
      </c>
      <c r="K45" s="4">
        <v>84</v>
      </c>
      <c r="L45" s="4">
        <f t="shared" si="4"/>
        <v>252</v>
      </c>
      <c r="M45" s="21">
        <v>25</v>
      </c>
      <c r="N45" s="4">
        <v>20</v>
      </c>
      <c r="O45" s="4">
        <v>70</v>
      </c>
      <c r="P45" s="3">
        <f t="shared" si="5"/>
        <v>768</v>
      </c>
      <c r="Q45" s="45">
        <f t="shared" si="6"/>
        <v>0</v>
      </c>
      <c r="T45" s="3">
        <f t="shared" si="7"/>
        <v>768</v>
      </c>
      <c r="U45" s="3">
        <f t="shared" si="8"/>
        <v>76.8</v>
      </c>
      <c r="V45" s="12" t="s">
        <v>104</v>
      </c>
    </row>
    <row r="46" spans="1:28" ht="13.5">
      <c r="A46" s="39">
        <v>10744214</v>
      </c>
      <c r="B46" s="21">
        <v>28</v>
      </c>
      <c r="C46" s="21">
        <f t="shared" si="2"/>
        <v>112</v>
      </c>
      <c r="D46" s="21">
        <v>25</v>
      </c>
      <c r="E46">
        <f t="shared" si="3"/>
        <v>100</v>
      </c>
      <c r="F46" s="43">
        <v>46</v>
      </c>
      <c r="G46">
        <v>200</v>
      </c>
      <c r="H46">
        <v>40</v>
      </c>
      <c r="I46" s="21">
        <v>50</v>
      </c>
      <c r="J46">
        <v>47</v>
      </c>
      <c r="K46" s="4">
        <v>97</v>
      </c>
      <c r="L46" s="4">
        <f t="shared" si="4"/>
        <v>291</v>
      </c>
      <c r="M46" s="21">
        <v>30</v>
      </c>
      <c r="N46" s="4">
        <v>20</v>
      </c>
      <c r="O46" s="4">
        <v>85</v>
      </c>
      <c r="P46" s="3">
        <f t="shared" si="5"/>
        <v>975</v>
      </c>
      <c r="Q46" s="45">
        <f t="shared" si="6"/>
        <v>15.6</v>
      </c>
      <c r="S46" s="4">
        <v>10</v>
      </c>
      <c r="T46" s="3">
        <f t="shared" si="7"/>
        <v>1000.6</v>
      </c>
      <c r="U46" s="3">
        <f t="shared" si="8"/>
        <v>100.06</v>
      </c>
      <c r="V46" s="12" t="s">
        <v>101</v>
      </c>
      <c r="X46" s="4">
        <v>3</v>
      </c>
      <c r="Y46" s="4">
        <v>3</v>
      </c>
      <c r="Z46" s="4">
        <v>3</v>
      </c>
      <c r="AB46" s="4">
        <v>4</v>
      </c>
    </row>
    <row r="47" spans="1:28" ht="13.5">
      <c r="A47" s="39">
        <v>8855691</v>
      </c>
      <c r="B47" s="21">
        <v>26</v>
      </c>
      <c r="C47" s="21">
        <f t="shared" si="2"/>
        <v>104</v>
      </c>
      <c r="D47" s="21">
        <v>25</v>
      </c>
      <c r="E47">
        <f t="shared" si="3"/>
        <v>100</v>
      </c>
      <c r="F47" s="43">
        <v>41</v>
      </c>
      <c r="G47">
        <v>200</v>
      </c>
      <c r="H47">
        <v>43</v>
      </c>
      <c r="I47" s="21">
        <v>0</v>
      </c>
      <c r="J47">
        <v>45</v>
      </c>
      <c r="K47" s="4">
        <v>88</v>
      </c>
      <c r="L47" s="4">
        <f t="shared" si="4"/>
        <v>264</v>
      </c>
      <c r="M47" s="21">
        <v>30</v>
      </c>
      <c r="N47" s="4">
        <v>20</v>
      </c>
      <c r="O47" s="4">
        <v>84</v>
      </c>
      <c r="P47" s="3">
        <f t="shared" si="5"/>
        <v>890</v>
      </c>
      <c r="Q47" s="45">
        <f t="shared" si="6"/>
        <v>13.2</v>
      </c>
      <c r="S47" s="4">
        <v>10</v>
      </c>
      <c r="T47" s="3">
        <f t="shared" si="7"/>
        <v>913.2</v>
      </c>
      <c r="U47" s="3">
        <f t="shared" si="8"/>
        <v>91.32000000000001</v>
      </c>
      <c r="V47" s="12" t="s">
        <v>99</v>
      </c>
      <c r="X47" s="4">
        <v>3</v>
      </c>
      <c r="AA47" s="4">
        <v>5</v>
      </c>
      <c r="AB47" s="4">
        <v>3</v>
      </c>
    </row>
    <row r="48" spans="1:28" ht="13.5">
      <c r="A48" s="39">
        <v>9050132</v>
      </c>
      <c r="B48" s="21">
        <v>25</v>
      </c>
      <c r="C48" s="21">
        <f t="shared" si="2"/>
        <v>100</v>
      </c>
      <c r="D48" s="21">
        <v>25</v>
      </c>
      <c r="E48">
        <f t="shared" si="3"/>
        <v>100</v>
      </c>
      <c r="F48" s="43">
        <v>42</v>
      </c>
      <c r="G48">
        <v>200</v>
      </c>
      <c r="H48">
        <v>39</v>
      </c>
      <c r="I48" s="21">
        <v>50</v>
      </c>
      <c r="J48">
        <v>44</v>
      </c>
      <c r="K48" s="4">
        <v>91</v>
      </c>
      <c r="L48" s="4">
        <f t="shared" si="4"/>
        <v>273</v>
      </c>
      <c r="M48" s="21">
        <v>30</v>
      </c>
      <c r="N48" s="4">
        <v>20</v>
      </c>
      <c r="O48" s="4">
        <v>88</v>
      </c>
      <c r="P48" s="3">
        <f t="shared" si="5"/>
        <v>944</v>
      </c>
      <c r="Q48" s="45">
        <f t="shared" si="6"/>
        <v>18</v>
      </c>
      <c r="S48" s="4">
        <v>10</v>
      </c>
      <c r="T48" s="3">
        <f t="shared" si="7"/>
        <v>972</v>
      </c>
      <c r="U48" s="3">
        <f t="shared" si="8"/>
        <v>97.2</v>
      </c>
      <c r="V48" s="12" t="s">
        <v>98</v>
      </c>
      <c r="Y48" s="4">
        <v>3</v>
      </c>
      <c r="Z48" s="4">
        <v>4</v>
      </c>
      <c r="AA48" s="4">
        <v>4</v>
      </c>
      <c r="AB48" s="4">
        <v>4</v>
      </c>
    </row>
    <row r="49" spans="1:28" ht="13.5">
      <c r="A49" s="39">
        <v>8600605</v>
      </c>
      <c r="B49" s="21">
        <v>25</v>
      </c>
      <c r="C49" s="21">
        <f t="shared" si="2"/>
        <v>100</v>
      </c>
      <c r="D49" s="21">
        <v>19</v>
      </c>
      <c r="E49">
        <f t="shared" si="3"/>
        <v>76</v>
      </c>
      <c r="F49" s="43">
        <v>43</v>
      </c>
      <c r="G49">
        <v>200</v>
      </c>
      <c r="H49">
        <v>29</v>
      </c>
      <c r="I49" s="21">
        <v>35</v>
      </c>
      <c r="J49">
        <v>40</v>
      </c>
      <c r="K49" s="4">
        <v>80</v>
      </c>
      <c r="L49" s="4">
        <f t="shared" si="4"/>
        <v>240</v>
      </c>
      <c r="M49" s="21">
        <v>25</v>
      </c>
      <c r="N49" s="4">
        <v>20</v>
      </c>
      <c r="O49" s="4">
        <v>80</v>
      </c>
      <c r="P49" s="3">
        <f t="shared" si="5"/>
        <v>845</v>
      </c>
      <c r="Q49" s="45">
        <f t="shared" si="6"/>
        <v>13.2</v>
      </c>
      <c r="S49" s="4">
        <v>10</v>
      </c>
      <c r="T49" s="3">
        <f t="shared" si="7"/>
        <v>868.2</v>
      </c>
      <c r="U49" s="3">
        <f t="shared" si="8"/>
        <v>86.82000000000001</v>
      </c>
      <c r="V49" s="12" t="s">
        <v>100</v>
      </c>
      <c r="Y49" s="4">
        <v>3</v>
      </c>
      <c r="AA49" s="4">
        <v>5</v>
      </c>
      <c r="AB49" s="4">
        <v>3</v>
      </c>
    </row>
    <row r="50" spans="1:22" ht="13.5">
      <c r="A50" s="39">
        <v>10203440</v>
      </c>
      <c r="B50" s="21">
        <v>20</v>
      </c>
      <c r="C50" s="21">
        <f t="shared" si="2"/>
        <v>80</v>
      </c>
      <c r="D50" s="21">
        <v>22</v>
      </c>
      <c r="E50">
        <f t="shared" si="3"/>
        <v>88</v>
      </c>
      <c r="F50" s="43">
        <v>43</v>
      </c>
      <c r="G50">
        <v>200</v>
      </c>
      <c r="H50">
        <v>39</v>
      </c>
      <c r="K50" s="4">
        <v>95</v>
      </c>
      <c r="L50" s="4">
        <f t="shared" si="4"/>
        <v>285</v>
      </c>
      <c r="M50" s="21">
        <v>30</v>
      </c>
      <c r="N50" s="4">
        <v>20</v>
      </c>
      <c r="O50" s="4">
        <v>70</v>
      </c>
      <c r="P50" s="3">
        <f t="shared" si="5"/>
        <v>812</v>
      </c>
      <c r="Q50" s="45">
        <f t="shared" si="6"/>
        <v>0</v>
      </c>
      <c r="T50" s="3">
        <f t="shared" si="7"/>
        <v>812</v>
      </c>
      <c r="U50" s="3">
        <f t="shared" si="8"/>
        <v>81.2</v>
      </c>
      <c r="V50" s="12" t="s">
        <v>107</v>
      </c>
    </row>
    <row r="51" spans="1:24" ht="13.5">
      <c r="A51" s="39">
        <v>8588216</v>
      </c>
      <c r="B51" s="21">
        <v>17</v>
      </c>
      <c r="C51" s="21">
        <f t="shared" si="2"/>
        <v>68</v>
      </c>
      <c r="D51" s="21">
        <v>24</v>
      </c>
      <c r="E51">
        <f t="shared" si="3"/>
        <v>96</v>
      </c>
      <c r="F51" s="43">
        <v>43</v>
      </c>
      <c r="G51">
        <v>200</v>
      </c>
      <c r="H51">
        <v>34</v>
      </c>
      <c r="I51" s="21">
        <v>0</v>
      </c>
      <c r="J51">
        <v>46</v>
      </c>
      <c r="K51" s="4">
        <v>67</v>
      </c>
      <c r="L51" s="4">
        <f t="shared" si="4"/>
        <v>201</v>
      </c>
      <c r="M51" s="21">
        <v>30</v>
      </c>
      <c r="N51" s="4">
        <v>20</v>
      </c>
      <c r="O51" s="4">
        <v>81</v>
      </c>
      <c r="P51" s="3">
        <f t="shared" si="5"/>
        <v>776</v>
      </c>
      <c r="Q51" s="45">
        <f t="shared" si="6"/>
        <v>4.8</v>
      </c>
      <c r="T51" s="3">
        <f t="shared" si="7"/>
        <v>780.8</v>
      </c>
      <c r="U51" s="3">
        <f t="shared" si="8"/>
        <v>78.08</v>
      </c>
      <c r="V51" s="12" t="s">
        <v>104</v>
      </c>
      <c r="X51" s="4">
        <v>4</v>
      </c>
    </row>
    <row r="52" spans="1:28" ht="13.5">
      <c r="A52" s="39">
        <v>10116925</v>
      </c>
      <c r="B52" s="21">
        <v>22</v>
      </c>
      <c r="C52" s="21">
        <f t="shared" si="2"/>
        <v>88</v>
      </c>
      <c r="D52" s="21">
        <v>21</v>
      </c>
      <c r="E52">
        <f t="shared" si="3"/>
        <v>84</v>
      </c>
      <c r="F52" s="43">
        <v>35</v>
      </c>
      <c r="G52">
        <f>F52*5</f>
        <v>175</v>
      </c>
      <c r="H52">
        <v>40</v>
      </c>
      <c r="I52" s="21">
        <v>25</v>
      </c>
      <c r="J52">
        <v>43</v>
      </c>
      <c r="K52" s="4">
        <v>90</v>
      </c>
      <c r="L52" s="4">
        <f t="shared" si="4"/>
        <v>270</v>
      </c>
      <c r="M52" s="21">
        <v>20</v>
      </c>
      <c r="N52" s="4">
        <v>20</v>
      </c>
      <c r="O52" s="4">
        <v>80</v>
      </c>
      <c r="P52" s="3">
        <f t="shared" si="5"/>
        <v>845</v>
      </c>
      <c r="Q52" s="45">
        <f t="shared" si="6"/>
        <v>12</v>
      </c>
      <c r="S52" s="4">
        <v>10</v>
      </c>
      <c r="T52" s="3">
        <f t="shared" si="7"/>
        <v>867</v>
      </c>
      <c r="U52" s="3">
        <f t="shared" si="8"/>
        <v>86.7</v>
      </c>
      <c r="V52" s="12" t="s">
        <v>100</v>
      </c>
      <c r="Z52" s="4">
        <v>3</v>
      </c>
      <c r="AA52" s="4">
        <v>4</v>
      </c>
      <c r="AB52" s="4">
        <v>3</v>
      </c>
    </row>
    <row r="53" spans="1:27" ht="13.5">
      <c r="A53" s="39">
        <v>9486360</v>
      </c>
      <c r="B53" s="21">
        <v>25</v>
      </c>
      <c r="C53" s="21">
        <f t="shared" si="2"/>
        <v>100</v>
      </c>
      <c r="D53" s="21">
        <v>25</v>
      </c>
      <c r="E53">
        <f t="shared" si="3"/>
        <v>100</v>
      </c>
      <c r="F53" s="43">
        <v>38</v>
      </c>
      <c r="G53">
        <f>F53*5</f>
        <v>190</v>
      </c>
      <c r="H53">
        <v>44</v>
      </c>
      <c r="I53" s="21">
        <v>50</v>
      </c>
      <c r="J53">
        <v>35</v>
      </c>
      <c r="K53" s="4">
        <v>87</v>
      </c>
      <c r="L53" s="4">
        <f t="shared" si="4"/>
        <v>261</v>
      </c>
      <c r="M53" s="21">
        <v>30</v>
      </c>
      <c r="N53" s="4">
        <v>20</v>
      </c>
      <c r="O53" s="4">
        <v>93</v>
      </c>
      <c r="P53" s="3">
        <f t="shared" si="5"/>
        <v>923</v>
      </c>
      <c r="Q53" s="45">
        <f t="shared" si="6"/>
        <v>18</v>
      </c>
      <c r="R53" s="4">
        <v>11</v>
      </c>
      <c r="S53" s="4">
        <v>10</v>
      </c>
      <c r="T53" s="3">
        <f t="shared" si="7"/>
        <v>962</v>
      </c>
      <c r="U53" s="3">
        <f t="shared" si="8"/>
        <v>96.2</v>
      </c>
      <c r="V53" s="12" t="s">
        <v>98</v>
      </c>
      <c r="X53" s="4">
        <v>3</v>
      </c>
      <c r="Y53" s="4">
        <v>4</v>
      </c>
      <c r="Z53" s="4">
        <v>5</v>
      </c>
      <c r="AA53" s="4">
        <v>3</v>
      </c>
    </row>
    <row r="54" spans="1:24" ht="13.5">
      <c r="A54" s="39">
        <v>7897253</v>
      </c>
      <c r="B54" s="21">
        <v>25</v>
      </c>
      <c r="C54" s="21">
        <f t="shared" si="2"/>
        <v>100</v>
      </c>
      <c r="D54" s="21">
        <v>24</v>
      </c>
      <c r="E54">
        <f t="shared" si="3"/>
        <v>96</v>
      </c>
      <c r="F54" s="43">
        <v>43</v>
      </c>
      <c r="G54">
        <v>200</v>
      </c>
      <c r="H54">
        <v>40</v>
      </c>
      <c r="I54" s="21">
        <v>50</v>
      </c>
      <c r="J54">
        <v>44</v>
      </c>
      <c r="K54" s="4">
        <v>68</v>
      </c>
      <c r="L54" s="4">
        <f t="shared" si="4"/>
        <v>204</v>
      </c>
      <c r="M54" s="21">
        <v>30</v>
      </c>
      <c r="N54" s="4">
        <v>20</v>
      </c>
      <c r="O54" s="4">
        <v>78</v>
      </c>
      <c r="P54" s="3">
        <f t="shared" si="5"/>
        <v>862</v>
      </c>
      <c r="Q54" s="45">
        <f t="shared" si="6"/>
        <v>6</v>
      </c>
      <c r="T54" s="3">
        <f t="shared" si="7"/>
        <v>868</v>
      </c>
      <c r="U54" s="3">
        <f t="shared" si="8"/>
        <v>86.8</v>
      </c>
      <c r="V54" s="12" t="s">
        <v>100</v>
      </c>
      <c r="X54" s="4">
        <v>5</v>
      </c>
    </row>
    <row r="55" spans="1:25" ht="13.5">
      <c r="A55" s="39">
        <v>8368438</v>
      </c>
      <c r="B55" s="21">
        <v>20</v>
      </c>
      <c r="C55" s="21">
        <f t="shared" si="2"/>
        <v>80</v>
      </c>
      <c r="D55" s="21">
        <v>23</v>
      </c>
      <c r="E55">
        <f t="shared" si="3"/>
        <v>92</v>
      </c>
      <c r="F55" s="43">
        <v>43</v>
      </c>
      <c r="G55">
        <v>200</v>
      </c>
      <c r="H55">
        <v>40</v>
      </c>
      <c r="J55">
        <v>41</v>
      </c>
      <c r="K55" s="4">
        <v>72</v>
      </c>
      <c r="L55" s="4">
        <f t="shared" si="4"/>
        <v>216</v>
      </c>
      <c r="M55" s="21">
        <v>30</v>
      </c>
      <c r="N55" s="4">
        <v>20</v>
      </c>
      <c r="O55" s="4">
        <v>71</v>
      </c>
      <c r="P55" s="3">
        <f t="shared" si="5"/>
        <v>790</v>
      </c>
      <c r="Q55" s="45">
        <f t="shared" si="6"/>
        <v>3.6</v>
      </c>
      <c r="T55" s="3">
        <f t="shared" si="7"/>
        <v>793.6</v>
      </c>
      <c r="U55" s="3">
        <f t="shared" si="8"/>
        <v>79.36</v>
      </c>
      <c r="V55" s="12" t="s">
        <v>104</v>
      </c>
      <c r="Y55" s="4">
        <v>3</v>
      </c>
    </row>
  </sheetData>
  <sheetProtection/>
  <printOptions gridLines="1"/>
  <pageMargins left="0.75" right="0.75" top="1" bottom="1" header="0.5" footer="0.5"/>
  <pageSetup fitToHeight="1" fitToWidth="1" horizontalDpi="300" verticalDpi="300" orientation="portrait" scale="37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1996 Grades--Bus 154, sec. 1, 3</dc:title>
  <dc:subject/>
  <dc:creator>Stanley Malos</dc:creator>
  <cp:keywords/>
  <dc:description/>
  <cp:lastModifiedBy>malos_s</cp:lastModifiedBy>
  <cp:lastPrinted>2008-05-19T01:07:27Z</cp:lastPrinted>
  <dcterms:created xsi:type="dcterms:W3CDTF">1997-12-25T00:41:22Z</dcterms:created>
  <dcterms:modified xsi:type="dcterms:W3CDTF">2016-12-17T02:49:02Z</dcterms:modified>
  <cp:category/>
  <cp:version/>
  <cp:contentType/>
  <cp:contentStatus/>
</cp:coreProperties>
</file>